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120" windowHeight="10830" activeTab="1"/>
  </bookViews>
  <sheets>
    <sheet name="таблица 1" sheetId="1" r:id="rId1"/>
    <sheet name="таблица 2" sheetId="2" r:id="rId2"/>
  </sheets>
  <externalReferences>
    <externalReference r:id="rId5"/>
    <externalReference r:id="rId6"/>
    <externalReference r:id="rId7"/>
  </externalReferences>
  <definedNames>
    <definedName name="_xlnm.Print_Titles" localSheetId="0">'таблица 1'!$6:$8</definedName>
    <definedName name="_xlnm.Print_Titles" localSheetId="1">'таблица 2'!$A:$B,'таблица 2'!$5:$6</definedName>
  </definedNames>
  <calcPr fullCalcOnLoad="1"/>
</workbook>
</file>

<file path=xl/sharedStrings.xml><?xml version="1.0" encoding="utf-8"?>
<sst xmlns="http://schemas.openxmlformats.org/spreadsheetml/2006/main" count="789" uniqueCount="214">
  <si>
    <t>Таблица 1</t>
  </si>
  <si>
    <t>(рублей за килограмм, литр, тонну, упаковку, ёмкость с НДС)</t>
  </si>
  <si>
    <t>№№ п.п.</t>
  </si>
  <si>
    <t>Наименование товара</t>
  </si>
  <si>
    <t xml:space="preserve">Оптово-отпускные цены </t>
  </si>
  <si>
    <t>Розничные цены</t>
  </si>
  <si>
    <t>Торго-вая нацен-ка, %</t>
  </si>
  <si>
    <t>на 31.12.2014</t>
  </si>
  <si>
    <t>на 01.07.2015</t>
  </si>
  <si>
    <t>индекс, %</t>
  </si>
  <si>
    <t>А</t>
  </si>
  <si>
    <t>Б</t>
  </si>
  <si>
    <t>Говядина на кости 1 категории</t>
  </si>
  <si>
    <t>Капуста квашеная</t>
  </si>
  <si>
    <t>Свинина на кости 1 категории</t>
  </si>
  <si>
    <t>Морковь</t>
  </si>
  <si>
    <t>Свекла</t>
  </si>
  <si>
    <t>Тыква столовая</t>
  </si>
  <si>
    <t>Колбаса вареная 1 сорта</t>
  </si>
  <si>
    <t>Помидоры</t>
  </si>
  <si>
    <t>Колбаса полукопченная 1 сорта</t>
  </si>
  <si>
    <t>Огурцы</t>
  </si>
  <si>
    <t>Молоко пастеризованное питьевое 2,5% жирности за полиэтиленовый пакет емкостью 1л</t>
  </si>
  <si>
    <t>Лук репчатый</t>
  </si>
  <si>
    <t>Йогурт молочный фасованный, 500г</t>
  </si>
  <si>
    <t>Лук зеленый</t>
  </si>
  <si>
    <t>Кефир 2,5 % жирности в полиэтиленовом пакете весом 1кг</t>
  </si>
  <si>
    <t>Соль</t>
  </si>
  <si>
    <t>Масло сливочное весовое</t>
  </si>
  <si>
    <t>Яблоки</t>
  </si>
  <si>
    <t>Масло сливочное фасованное в пачки весом 200г</t>
  </si>
  <si>
    <t>Апельсины</t>
  </si>
  <si>
    <t>Сметана 20% жирности весовая</t>
  </si>
  <si>
    <t>Мандарины</t>
  </si>
  <si>
    <t>Творог обезжиренный весовой</t>
  </si>
  <si>
    <t>Сухофрукты (набор из 10-12 компонентов)</t>
  </si>
  <si>
    <t>Яйца куриные 1-ой категории, за 1 десяток</t>
  </si>
  <si>
    <t>Соки фруктовые, за банку емкостью 3л</t>
  </si>
  <si>
    <t>Масло подсолнечное рафиниров. дезодорир. фасованное в политиэт. бутылку емкостью 1 л</t>
  </si>
  <si>
    <t>Соки овощные, за банку емкостью 3л</t>
  </si>
  <si>
    <t xml:space="preserve">Сахар-песок </t>
  </si>
  <si>
    <t>Повидло, с/б, 615-650 г</t>
  </si>
  <si>
    <t>Рис шлифованный 1 сорта</t>
  </si>
  <si>
    <t>Сжиженный углеводородный газ для заправки автотранспорта (опт.- за тонну, розн.- за литр)</t>
  </si>
  <si>
    <t>Сыр твердых сортов</t>
  </si>
  <si>
    <t>Бензин Аи-92 (Регуляр)  (опт.- за тонну, розн.- за литр)</t>
  </si>
  <si>
    <t>Сыр мягких сортов</t>
  </si>
  <si>
    <t>Бензин Аи-95 (Премиум) (опт.- за тонну, розн.- за литр)</t>
  </si>
  <si>
    <t xml:space="preserve">Мука высшего сорта </t>
  </si>
  <si>
    <t>Дизельное топливо летнее с содерж.серы не более 0,05 % (500мг/кг) (опт.- за тонну, розн.- за литр)</t>
  </si>
  <si>
    <t xml:space="preserve">Мука 1-го сорта </t>
  </si>
  <si>
    <t>Дизельное топливо зимнее с содерж.серы не более 0,05 % (500мг/кг)  (опт.- за тонну, розн.- за литр)</t>
  </si>
  <si>
    <t>-</t>
  </si>
  <si>
    <t>Печное топливо светлое, за тонну</t>
  </si>
  <si>
    <t>Хлеб формовой из муки 1 сорта, руб. за булку</t>
  </si>
  <si>
    <t>Печное топливо тёмное,  за тонну</t>
  </si>
  <si>
    <t>Вес булки, г</t>
  </si>
  <si>
    <t>х</t>
  </si>
  <si>
    <t>Мазут топочный М-100,  за тонну</t>
  </si>
  <si>
    <t>Хлеб ржаной и ржано-пшеничный, за 1кг</t>
  </si>
  <si>
    <t>Керосин разливной,  за литр</t>
  </si>
  <si>
    <t xml:space="preserve">Вермишель </t>
  </si>
  <si>
    <t>Керосин фасованый</t>
  </si>
  <si>
    <t xml:space="preserve">Крупа гречневая </t>
  </si>
  <si>
    <t>Емкость упаковки, л</t>
  </si>
  <si>
    <t xml:space="preserve">Крупа манная </t>
  </si>
  <si>
    <t>Цены на уголь и дрова без транспортных затрат по доставке потребителю</t>
  </si>
  <si>
    <t xml:space="preserve">Крупа пшеничная </t>
  </si>
  <si>
    <t>Уголь мелкий марки АС,  за 1 тонну</t>
  </si>
  <si>
    <t xml:space="preserve">Крупа пшенная </t>
  </si>
  <si>
    <t>Уголь крупный АК,  за 1 тонну</t>
  </si>
  <si>
    <t xml:space="preserve">Крупа перловая </t>
  </si>
  <si>
    <t>Уголь крупный  АКО,  за 1 тонну</t>
  </si>
  <si>
    <t>Крупа ячневая</t>
  </si>
  <si>
    <t>Уголь крупный  АМ,  за 1 тонну</t>
  </si>
  <si>
    <t xml:space="preserve">Крупа кукурузная </t>
  </si>
  <si>
    <t>Уголь крупный  АО, за 1 тонну</t>
  </si>
  <si>
    <t xml:space="preserve">Крупа овсяная </t>
  </si>
  <si>
    <t>Уголь крупный  ДКОМ,  за 1 тонну</t>
  </si>
  <si>
    <t xml:space="preserve">Горох </t>
  </si>
  <si>
    <t>Уголь ТОМ,  за 1 тонну</t>
  </si>
  <si>
    <t xml:space="preserve">Геркулес </t>
  </si>
  <si>
    <t>Уголь ДОМ,  за 1 тонну</t>
  </si>
  <si>
    <t>Уголь других марок,  за 1 тонну</t>
  </si>
  <si>
    <t xml:space="preserve">Фасоль </t>
  </si>
  <si>
    <t>Дрова мягких пород с лесосеки, за куб. м</t>
  </si>
  <si>
    <t>Рыба свежемор. не деликатесная (лимонема, камбала, треска, хек, сайда, путассу, минтай)</t>
  </si>
  <si>
    <t>Дрова мягких пород с верхнего склада, за куб. м</t>
  </si>
  <si>
    <t>Зелённый горошек, 1 и высший сорта, ж/б, 360 г</t>
  </si>
  <si>
    <t>Дрова твердых пород с лесосеки,  за куб. м</t>
  </si>
  <si>
    <t>Картофель</t>
  </si>
  <si>
    <t>Дрова твердых пород с верхнего склада, за куб. м</t>
  </si>
  <si>
    <t>Капуста свежая</t>
  </si>
  <si>
    <t xml:space="preserve">Торговая наценка с учетом пересчета на сопоставимый вес упаковки </t>
  </si>
  <si>
    <t>Торговая наценка с учетом коэффициентов перевода тонн в литры</t>
  </si>
  <si>
    <t>Розничные цены на твердое топливо (уголь, дрова), реализуемые населению, подлежат  государственному регулированию</t>
  </si>
  <si>
    <t>Таблица 2</t>
  </si>
  <si>
    <t>(рублей за килограмм или литр)</t>
  </si>
  <si>
    <t>Анапа</t>
  </si>
  <si>
    <t xml:space="preserve">Арма-вир </t>
  </si>
  <si>
    <t>Гелен-джик</t>
  </si>
  <si>
    <t>Горя-чий Ключ</t>
  </si>
  <si>
    <t>Крас-нодар</t>
  </si>
  <si>
    <t>Ново-рос-сийск</t>
  </si>
  <si>
    <t>Сочи</t>
  </si>
  <si>
    <t>Абин-ский</t>
  </si>
  <si>
    <t>Апше-рон-ский</t>
  </si>
  <si>
    <t>Бело-глин-ский</t>
  </si>
  <si>
    <t>Бело-речен-ский</t>
  </si>
  <si>
    <t>Брю-хове-цкий</t>
  </si>
  <si>
    <t>Вы-селков-ский</t>
  </si>
  <si>
    <t xml:space="preserve">Гуль-кевич-ский </t>
  </si>
  <si>
    <t>Дин-ской</t>
  </si>
  <si>
    <t>Ей-ский</t>
  </si>
  <si>
    <t>Кав-каз-ский</t>
  </si>
  <si>
    <t>Кали-нин-ский</t>
  </si>
  <si>
    <t>Канев-ский</t>
  </si>
  <si>
    <t xml:space="preserve">Коре-нов-ский </t>
  </si>
  <si>
    <t>Крас-ноар-мей-ский</t>
  </si>
  <si>
    <t>Кры-лов-ский</t>
  </si>
  <si>
    <t>Кры-мский</t>
  </si>
  <si>
    <t>Кур-ганин-ский</t>
  </si>
  <si>
    <t>Ку-щев-ский</t>
  </si>
  <si>
    <t>Лаби-нский</t>
  </si>
  <si>
    <t>Ленин-град-ский</t>
  </si>
  <si>
    <t>Мос-тов-ский</t>
  </si>
  <si>
    <t>Ново-кубан-ский</t>
  </si>
  <si>
    <t>Ново-покров-ский</t>
  </si>
  <si>
    <t>Отрад-нен-ский</t>
  </si>
  <si>
    <t>Пав-лов-ский</t>
  </si>
  <si>
    <t>Прим.-Ахтар-ский</t>
  </si>
  <si>
    <t>Север-ский</t>
  </si>
  <si>
    <t>Сла-вян-ский</t>
  </si>
  <si>
    <t>Старо-мин-ский</t>
  </si>
  <si>
    <t>Тби-лис-ский</t>
  </si>
  <si>
    <t>Тем-рюк-ский</t>
  </si>
  <si>
    <t>Тима-шев-ский</t>
  </si>
  <si>
    <t>Тихо-ре-цкий</t>
  </si>
  <si>
    <t>Туап-син-ский</t>
  </si>
  <si>
    <t>Успен-ский</t>
  </si>
  <si>
    <t>Усть-Лабин-ский</t>
  </si>
  <si>
    <t>Щер-бинов-ский</t>
  </si>
  <si>
    <t>Средне краевые цены</t>
  </si>
  <si>
    <t>Говядина на кости 1-ой категории</t>
  </si>
  <si>
    <t>Свинина на кости 1-ой категории</t>
  </si>
  <si>
    <t>Колбаса вареная 1-го сорта</t>
  </si>
  <si>
    <t>Колбаса полукопченная 1-го сорта</t>
  </si>
  <si>
    <t>Молоко пастеризованное питьевое 2,5-2,7% жирности, руб. за полиэтил. пакет емкостью 1л</t>
  </si>
  <si>
    <t>Кефир 2,5 % жирности, руб. за полиэтиленовый пакет весом 1кг</t>
  </si>
  <si>
    <t>Масло сливочное весовое , руб. за 1кг</t>
  </si>
  <si>
    <t>Масло сливочное фасованное в пачки, руб. за пачку весом 200г</t>
  </si>
  <si>
    <t>Сметана 20% жирности весовая, руб. за 1кг</t>
  </si>
  <si>
    <t xml:space="preserve"> -</t>
  </si>
  <si>
    <t>Творог обезжиренный весовой, руб. за 1кг</t>
  </si>
  <si>
    <t>Яйца куриные 1-ой категории, руб. за десяток</t>
  </si>
  <si>
    <t>Масло подсолнечное рафиниров. дезодорир. фасованное, руб. за политиэт. бутылку емкостью 1 л</t>
  </si>
  <si>
    <t>Сахар-песок весовой</t>
  </si>
  <si>
    <t>Рис 1-го сорта весовой</t>
  </si>
  <si>
    <t>Сыр твердых сортов  весовой</t>
  </si>
  <si>
    <t>Сыр мягких сортов весовой</t>
  </si>
  <si>
    <t>Мука высшего сорта весовая</t>
  </si>
  <si>
    <t>Мука 1-го сорта  весовая</t>
  </si>
  <si>
    <t>Хлеб 1-го сорта, руб. за булку</t>
  </si>
  <si>
    <t>Хлеб ржаной и ржано-пшеничный, руб. за булку</t>
  </si>
  <si>
    <t>Вермишель весовая</t>
  </si>
  <si>
    <t>Крупа гречневая весовая</t>
  </si>
  <si>
    <t>Крупа манная весовая</t>
  </si>
  <si>
    <t>Крупа пшеничная весовая</t>
  </si>
  <si>
    <t>Крупа пшенная весовая</t>
  </si>
  <si>
    <t>Крупа перловая весовая</t>
  </si>
  <si>
    <t>Крупа ячневая весовая</t>
  </si>
  <si>
    <t>Крупа кукурузная весовая</t>
  </si>
  <si>
    <t>Крупа овсяная весовая</t>
  </si>
  <si>
    <t>Горох весовой</t>
  </si>
  <si>
    <t>Геркулес  весовой</t>
  </si>
  <si>
    <t>Маргарин столовый весовой</t>
  </si>
  <si>
    <t>Фасоль весовая</t>
  </si>
  <si>
    <t>Икра кабачковая, ж/б, 360 г</t>
  </si>
  <si>
    <t>Лук зеленый, руб. за 1кг</t>
  </si>
  <si>
    <t>Соки фруктовые, с/б, 3 л</t>
  </si>
  <si>
    <t>Соки овощные, с/б, 3 л</t>
  </si>
  <si>
    <t>Печное топливо светлое, руб. за тонну</t>
  </si>
  <si>
    <t>Печное топливо тёмное, руб. за тонну</t>
  </si>
  <si>
    <t>Мазут топочный М-100, руб. за тонну</t>
  </si>
  <si>
    <t>Керосин разливной, руб. за литр</t>
  </si>
  <si>
    <t>Уголь мелкий марки АС, руб. за т</t>
  </si>
  <si>
    <t>−</t>
  </si>
  <si>
    <t>Уголь крупный АК, руб. за т</t>
  </si>
  <si>
    <t>Уголь крупный  АКО, руб. за т</t>
  </si>
  <si>
    <t xml:space="preserve">Уголь крупный  АМ, руб. за т </t>
  </si>
  <si>
    <t>Уголь крупный  АО, руб. за т</t>
  </si>
  <si>
    <t>Уголь крупный  ДКОМ, руб. за т</t>
  </si>
  <si>
    <t>Уголь ТОМ, руб. за т</t>
  </si>
  <si>
    <t>Уголь ДОМ, руб. за т</t>
  </si>
  <si>
    <t>Уголь других марок, руб. за т</t>
  </si>
  <si>
    <t>Дрова мягких пород с лесосеки, руб. за куб. м</t>
  </si>
  <si>
    <t>Дрова мягких пород с верхнего склада, руб за куб. м</t>
  </si>
  <si>
    <t>Дрова твердых пород с лесосеки, руб. за куб. м</t>
  </si>
  <si>
    <t>Дрова твердых пород с верхнего склада, руб. за куб. м</t>
  </si>
  <si>
    <t>К.М. Гатиатулина; 2623186</t>
  </si>
  <si>
    <t>Куры (кроме куриных окорочков)</t>
  </si>
  <si>
    <t>Окорочка куриные</t>
  </si>
  <si>
    <t>Сжиженный углеводородный газ для заправки автотранспорта за литр</t>
  </si>
  <si>
    <t>Бензин А-76,80 (Нормаль) за литр</t>
  </si>
  <si>
    <t>Бензин Аи-92 (Регуляр) за литр</t>
  </si>
  <si>
    <t>Бензин Аи-95 (Премиум)  за литр</t>
  </si>
  <si>
    <t>Дизельное топливо летнее с содерж.серы не более 0,05 % (500мг/кг)  за литр</t>
  </si>
  <si>
    <t>Дизельное топливо зимнее с содерж.серы не более 0,05 % (500мг/кг) за литр</t>
  </si>
  <si>
    <t>Маргарин столовый, за 1кг</t>
  </si>
  <si>
    <t>Хлеб из пшеничной муки высшего сорта, руб. за булку</t>
  </si>
  <si>
    <t>Хлеб из пшеничной муки высшего сорта, за 1кг</t>
  </si>
  <si>
    <t xml:space="preserve">Индекс цен с учетом пересчета на сопоставимый вес товара или упаковки </t>
  </si>
  <si>
    <r>
      <t>Данные региональной энергетической комиссии-департамента цен и тарифов Краснодарского края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</t>
    </r>
    <r>
      <rPr>
        <b/>
        <sz val="14"/>
        <rFont val="Times New Roman"/>
        <family val="1"/>
      </rPr>
      <t xml:space="preserve"> средних оптово-отпускных и розничных ценах</t>
    </r>
    <r>
      <rPr>
        <sz val="14"/>
        <rFont val="Times New Roman"/>
        <family val="1"/>
      </rPr>
      <t xml:space="preserve">  на продовольственные товары, автомобильное и твердое топливо  по Краснодарскому краю по состоянию </t>
    </r>
    <r>
      <rPr>
        <b/>
        <sz val="14"/>
        <rFont val="Times New Roman"/>
        <family val="1"/>
      </rPr>
      <t>на 31 декабря 2014 года и 1 июля 2015 года</t>
    </r>
  </si>
  <si>
    <r>
      <t>Данные региональной энергетической комиссии-департамента цен и тарифов Краснодарского края о средних</t>
    </r>
    <r>
      <rPr>
        <sz val="14"/>
        <rFont val="Times New Roman"/>
        <family val="1"/>
      </rPr>
      <t xml:space="preserve"> розничных ценах</t>
    </r>
    <r>
      <rPr>
        <sz val="12"/>
        <rFont val="Times New Roman"/>
        <family val="1"/>
      </rPr>
      <t xml:space="preserve">  на продовольственные товары, автомобильное и твердое топливо по городам и районам Краснодарского края по состоянию на 1 июля 2015 года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</si>
</sst>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_-;\-* #,##0_-;_-* &quot;-&quot;_-;_-@_-"/>
    <numFmt numFmtId="167" formatCode="_-* #,##0.00_-;\-* #,##0.00_-;_-* &quot;-&quot;??_-;_-@_-"/>
    <numFmt numFmtId="168" formatCode="_-&quot;Ј&quot;* #,##0_-;\-&quot;Ј&quot;* #,##0_-;_-&quot;Ј&quot;* &quot;-&quot;_-;_-@_-"/>
    <numFmt numFmtId="169" formatCode="_-&quot;Ј&quot;* #,##0.00_-;\-&quot;Ј&quot;* #,##0.00_-;_-&quot;Ј&quot;* &quot;-&quot;??_-;_-@_-"/>
    <numFmt numFmtId="170" formatCode="_-* #,##0.00_р_._-;\-* #,##0.00_р_._-;_-* \-??_р_._-;_-@_-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9.6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Arial Cyr"/>
      <family val="0"/>
    </font>
    <font>
      <b/>
      <sz val="9"/>
      <name val="Arial Cyr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13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21" fillId="25" borderId="0" applyNumberFormat="0" applyBorder="0" applyAlignment="0" applyProtection="0"/>
    <xf numFmtId="0" fontId="44" fillId="26" borderId="0" applyNumberFormat="0" applyBorder="0" applyAlignment="0" applyProtection="0"/>
    <xf numFmtId="0" fontId="21" fillId="17" borderId="0" applyNumberFormat="0" applyBorder="0" applyAlignment="0" applyProtection="0"/>
    <xf numFmtId="0" fontId="44" fillId="27" borderId="0" applyNumberFormat="0" applyBorder="0" applyAlignment="0" applyProtection="0"/>
    <xf numFmtId="0" fontId="21" fillId="19" borderId="0" applyNumberFormat="0" applyBorder="0" applyAlignment="0" applyProtection="0"/>
    <xf numFmtId="0" fontId="44" fillId="28" borderId="0" applyNumberFormat="0" applyBorder="0" applyAlignment="0" applyProtection="0"/>
    <xf numFmtId="0" fontId="21" fillId="29" borderId="0" applyNumberFormat="0" applyBorder="0" applyAlignment="0" applyProtection="0"/>
    <xf numFmtId="0" fontId="44" fillId="30" borderId="0" applyNumberFormat="0" applyBorder="0" applyAlignment="0" applyProtection="0"/>
    <xf numFmtId="0" fontId="21" fillId="31" borderId="0" applyNumberFormat="0" applyBorder="0" applyAlignment="0" applyProtection="0"/>
    <xf numFmtId="0" fontId="44" fillId="32" borderId="0" applyNumberFormat="0" applyBorder="0" applyAlignment="0" applyProtection="0"/>
    <xf numFmtId="0" fontId="21" fillId="33" borderId="0" applyNumberFormat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4" fillId="34" borderId="0" applyNumberFormat="0" applyBorder="0" applyAlignment="0" applyProtection="0"/>
    <xf numFmtId="0" fontId="21" fillId="35" borderId="0" applyNumberFormat="0" applyBorder="0" applyAlignment="0" applyProtection="0"/>
    <xf numFmtId="0" fontId="44" fillId="36" borderId="0" applyNumberFormat="0" applyBorder="0" applyAlignment="0" applyProtection="0"/>
    <xf numFmtId="0" fontId="21" fillId="37" borderId="0" applyNumberFormat="0" applyBorder="0" applyAlignment="0" applyProtection="0"/>
    <xf numFmtId="0" fontId="44" fillId="38" borderId="0" applyNumberFormat="0" applyBorder="0" applyAlignment="0" applyProtection="0"/>
    <xf numFmtId="0" fontId="21" fillId="39" borderId="0" applyNumberFormat="0" applyBorder="0" applyAlignment="0" applyProtection="0"/>
    <xf numFmtId="0" fontId="44" fillId="40" borderId="0" applyNumberFormat="0" applyBorder="0" applyAlignment="0" applyProtection="0"/>
    <xf numFmtId="0" fontId="21" fillId="29" borderId="0" applyNumberFormat="0" applyBorder="0" applyAlignment="0" applyProtection="0"/>
    <xf numFmtId="0" fontId="44" fillId="41" borderId="0" applyNumberFormat="0" applyBorder="0" applyAlignment="0" applyProtection="0"/>
    <xf numFmtId="0" fontId="21" fillId="31" borderId="0" applyNumberFormat="0" applyBorder="0" applyAlignment="0" applyProtection="0"/>
    <xf numFmtId="0" fontId="44" fillId="42" borderId="0" applyNumberFormat="0" applyBorder="0" applyAlignment="0" applyProtection="0"/>
    <xf numFmtId="0" fontId="21" fillId="43" borderId="0" applyNumberFormat="0" applyBorder="0" applyAlignment="0" applyProtection="0"/>
    <xf numFmtId="0" fontId="45" fillId="44" borderId="1" applyNumberFormat="0" applyAlignment="0" applyProtection="0"/>
    <xf numFmtId="0" fontId="24" fillId="13" borderId="2" applyNumberFormat="0" applyAlignment="0" applyProtection="0"/>
    <xf numFmtId="0" fontId="46" fillId="45" borderId="3" applyNumberFormat="0" applyAlignment="0" applyProtection="0"/>
    <xf numFmtId="0" fontId="25" fillId="46" borderId="4" applyNumberFormat="0" applyAlignment="0" applyProtection="0"/>
    <xf numFmtId="0" fontId="47" fillId="45" borderId="1" applyNumberFormat="0" applyAlignment="0" applyProtection="0"/>
    <xf numFmtId="0" fontId="26" fillId="46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8" applyNumberFormat="0" applyFill="0" applyAlignment="0" applyProtection="0"/>
    <xf numFmtId="0" fontId="49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12" applyNumberFormat="0" applyFill="0" applyAlignment="0" applyProtection="0"/>
    <xf numFmtId="0" fontId="50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30" fillId="0" borderId="17" applyNumberFormat="0" applyFill="0" applyAlignment="0" applyProtection="0"/>
    <xf numFmtId="0" fontId="52" fillId="47" borderId="18" applyNumberFormat="0" applyAlignment="0" applyProtection="0"/>
    <xf numFmtId="0" fontId="31" fillId="48" borderId="19" applyNumberFormat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33" fillId="5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5" fillId="51" borderId="0" applyNumberFormat="0" applyBorder="0" applyAlignment="0" applyProtection="0"/>
    <xf numFmtId="0" fontId="34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52" borderId="20" applyNumberFormat="0" applyFont="0" applyAlignment="0" applyProtection="0"/>
    <xf numFmtId="0" fontId="0" fillId="53" borderId="21" applyNumberFormat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23" fillId="0" borderId="0">
      <alignment/>
      <protection/>
    </xf>
    <xf numFmtId="0" fontId="22" fillId="0" borderId="0">
      <alignment/>
      <protection/>
    </xf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ill="0" applyBorder="0" applyAlignment="0" applyProtection="0"/>
    <xf numFmtId="43" fontId="1" fillId="0" borderId="0" applyFont="0" applyFill="0" applyBorder="0" applyAlignment="0" applyProtection="0"/>
    <xf numFmtId="0" fontId="59" fillId="54" borderId="0" applyNumberFormat="0" applyBorder="0" applyAlignment="0" applyProtection="0"/>
    <xf numFmtId="0" fontId="38" fillId="7" borderId="0" applyNumberFormat="0" applyBorder="0" applyAlignment="0" applyProtection="0"/>
  </cellStyleXfs>
  <cellXfs count="154">
    <xf numFmtId="0" fontId="0" fillId="0" borderId="0" xfId="0" applyAlignment="1">
      <alignment/>
    </xf>
    <xf numFmtId="4" fontId="10" fillId="55" borderId="0" xfId="0" applyNumberFormat="1" applyFont="1" applyFill="1" applyBorder="1" applyAlignment="1">
      <alignment horizontal="center" vertical="center" wrapText="1"/>
    </xf>
    <xf numFmtId="0" fontId="8" fillId="55" borderId="24" xfId="0" applyFont="1" applyFill="1" applyBorder="1" applyAlignment="1">
      <alignment horizontal="center" vertical="center" wrapText="1"/>
    </xf>
    <xf numFmtId="4" fontId="8" fillId="55" borderId="24" xfId="0" applyNumberFormat="1" applyFont="1" applyFill="1" applyBorder="1" applyAlignment="1">
      <alignment horizontal="center" vertical="center" wrapText="1"/>
    </xf>
    <xf numFmtId="0" fontId="8" fillId="55" borderId="24" xfId="0" applyFont="1" applyFill="1" applyBorder="1" applyAlignment="1">
      <alignment horizontal="center" vertical="center" wrapText="1"/>
    </xf>
    <xf numFmtId="0" fontId="9" fillId="55" borderId="24" xfId="0" applyFont="1" applyFill="1" applyBorder="1" applyAlignment="1">
      <alignment horizontal="center" vertical="center" wrapText="1"/>
    </xf>
    <xf numFmtId="3" fontId="9" fillId="55" borderId="24" xfId="0" applyNumberFormat="1" applyFont="1" applyFill="1" applyBorder="1" applyAlignment="1">
      <alignment horizontal="center" vertical="center" wrapText="1"/>
    </xf>
    <xf numFmtId="0" fontId="9" fillId="55" borderId="25" xfId="0" applyFont="1" applyFill="1" applyBorder="1" applyAlignment="1">
      <alignment horizontal="center" vertical="center" wrapText="1"/>
    </xf>
    <xf numFmtId="0" fontId="2" fillId="55" borderId="24" xfId="0" applyFont="1" applyFill="1" applyBorder="1" applyAlignment="1">
      <alignment horizontal="center" vertical="top" wrapText="1"/>
    </xf>
    <xf numFmtId="0" fontId="2" fillId="55" borderId="24" xfId="0" applyFont="1" applyFill="1" applyBorder="1" applyAlignment="1">
      <alignment horizontal="left" vertical="top" wrapText="1"/>
    </xf>
    <xf numFmtId="4" fontId="9" fillId="55" borderId="24" xfId="0" applyNumberFormat="1" applyFont="1" applyFill="1" applyBorder="1" applyAlignment="1">
      <alignment horizontal="center" vertical="center"/>
    </xf>
    <xf numFmtId="165" fontId="2" fillId="55" borderId="24" xfId="0" applyNumberFormat="1" applyFont="1" applyFill="1" applyBorder="1" applyAlignment="1">
      <alignment horizontal="center" vertical="center"/>
    </xf>
    <xf numFmtId="4" fontId="9" fillId="55" borderId="24" xfId="0" applyNumberFormat="1" applyFont="1" applyFill="1" applyBorder="1" applyAlignment="1">
      <alignment horizontal="center" vertical="center"/>
    </xf>
    <xf numFmtId="4" fontId="9" fillId="55" borderId="26" xfId="0" applyNumberFormat="1" applyFont="1" applyFill="1" applyBorder="1" applyAlignment="1">
      <alignment horizontal="center" vertical="center"/>
    </xf>
    <xf numFmtId="0" fontId="2" fillId="55" borderId="26" xfId="0" applyFont="1" applyFill="1" applyBorder="1" applyAlignment="1">
      <alignment horizontal="left" vertical="top" wrapText="1"/>
    </xf>
    <xf numFmtId="0" fontId="2" fillId="55" borderId="24" xfId="0" applyFont="1" applyFill="1" applyBorder="1" applyAlignment="1">
      <alignment horizontal="left" vertical="top" wrapText="1"/>
    </xf>
    <xf numFmtId="164" fontId="2" fillId="55" borderId="0" xfId="0" applyNumberFormat="1" applyFont="1" applyFill="1" applyBorder="1" applyAlignment="1">
      <alignment horizontal="center" vertical="center"/>
    </xf>
    <xf numFmtId="0" fontId="2" fillId="55" borderId="27" xfId="0" applyFont="1" applyFill="1" applyBorder="1" applyAlignment="1">
      <alignment horizontal="left" vertical="top" wrapText="1"/>
    </xf>
    <xf numFmtId="0" fontId="2" fillId="55" borderId="25" xfId="0" applyFont="1" applyFill="1" applyBorder="1" applyAlignment="1">
      <alignment horizontal="left" vertical="top" wrapText="1"/>
    </xf>
    <xf numFmtId="4" fontId="12" fillId="55" borderId="0" xfId="0" applyNumberFormat="1" applyFont="1" applyFill="1" applyBorder="1" applyAlignment="1">
      <alignment horizontal="center" vertical="center"/>
    </xf>
    <xf numFmtId="4" fontId="13" fillId="55" borderId="0" xfId="0" applyNumberFormat="1" applyFont="1" applyFill="1" applyBorder="1" applyAlignment="1">
      <alignment/>
    </xf>
    <xf numFmtId="0" fontId="2" fillId="55" borderId="28" xfId="0" applyFont="1" applyFill="1" applyBorder="1" applyAlignment="1">
      <alignment horizontal="left" vertical="top" wrapText="1"/>
    </xf>
    <xf numFmtId="4" fontId="9" fillId="55" borderId="24" xfId="0" applyNumberFormat="1" applyFont="1" applyFill="1" applyBorder="1" applyAlignment="1" quotePrefix="1">
      <alignment horizontal="center" vertical="center"/>
    </xf>
    <xf numFmtId="164" fontId="9" fillId="55" borderId="24" xfId="0" applyNumberFormat="1" applyFont="1" applyFill="1" applyBorder="1" applyAlignment="1">
      <alignment horizontal="center" vertical="center"/>
    </xf>
    <xf numFmtId="0" fontId="14" fillId="55" borderId="29" xfId="0" applyFont="1" applyFill="1" applyBorder="1" applyAlignment="1">
      <alignment horizontal="left" vertical="top" wrapText="1"/>
    </xf>
    <xf numFmtId="3" fontId="9" fillId="55" borderId="24" xfId="0" applyNumberFormat="1" applyFont="1" applyFill="1" applyBorder="1" applyAlignment="1">
      <alignment horizontal="center" vertical="center"/>
    </xf>
    <xf numFmtId="0" fontId="15" fillId="55" borderId="26" xfId="0" applyFont="1" applyFill="1" applyBorder="1" applyAlignment="1">
      <alignment horizontal="left" vertical="top" wrapText="1"/>
    </xf>
    <xf numFmtId="3" fontId="9" fillId="55" borderId="26" xfId="0" applyNumberFormat="1" applyFont="1" applyFill="1" applyBorder="1" applyAlignment="1">
      <alignment horizontal="center" vertical="center"/>
    </xf>
    <xf numFmtId="4" fontId="9" fillId="55" borderId="26" xfId="0" applyNumberFormat="1" applyFont="1" applyFill="1" applyBorder="1" applyAlignment="1">
      <alignment horizontal="center" vertical="center"/>
    </xf>
    <xf numFmtId="0" fontId="15" fillId="55" borderId="24" xfId="0" applyFont="1" applyFill="1" applyBorder="1" applyAlignment="1">
      <alignment horizontal="left" vertical="top" wrapText="1"/>
    </xf>
    <xf numFmtId="1" fontId="16" fillId="55" borderId="30" xfId="0" applyNumberFormat="1" applyFont="1" applyFill="1" applyBorder="1" applyAlignment="1">
      <alignment horizontal="center" vertical="center" wrapText="1"/>
    </xf>
    <xf numFmtId="165" fontId="2" fillId="55" borderId="24" xfId="0" applyNumberFormat="1" applyFont="1" applyFill="1" applyBorder="1" applyAlignment="1">
      <alignment horizontal="center" vertical="center" wrapText="1"/>
    </xf>
    <xf numFmtId="4" fontId="9" fillId="55" borderId="31" xfId="0" applyNumberFormat="1" applyFont="1" applyFill="1" applyBorder="1" applyAlignment="1">
      <alignment horizontal="center" vertical="center"/>
    </xf>
    <xf numFmtId="165" fontId="2" fillId="55" borderId="28" xfId="0" applyNumberFormat="1" applyFont="1" applyFill="1" applyBorder="1" applyAlignment="1">
      <alignment horizontal="center" vertical="center"/>
    </xf>
    <xf numFmtId="0" fontId="2" fillId="55" borderId="25" xfId="0" applyFont="1" applyFill="1" applyBorder="1" applyAlignment="1">
      <alignment horizontal="center" vertical="top" wrapText="1"/>
    </xf>
    <xf numFmtId="0" fontId="2" fillId="55" borderId="32" xfId="0" applyFont="1" applyFill="1" applyBorder="1" applyAlignment="1">
      <alignment horizontal="left" vertical="top" wrapText="1"/>
    </xf>
    <xf numFmtId="0" fontId="2" fillId="55" borderId="27" xfId="0" applyFont="1" applyFill="1" applyBorder="1" applyAlignment="1">
      <alignment horizontal="center" vertical="top" wrapText="1"/>
    </xf>
    <xf numFmtId="0" fontId="2" fillId="55" borderId="28" xfId="0" applyFont="1" applyFill="1" applyBorder="1" applyAlignment="1">
      <alignment horizontal="left" vertical="top" wrapText="1"/>
    </xf>
    <xf numFmtId="3" fontId="2" fillId="55" borderId="31" xfId="0" applyNumberFormat="1" applyFont="1" applyFill="1" applyBorder="1" applyAlignment="1">
      <alignment horizontal="center" vertical="center"/>
    </xf>
    <xf numFmtId="3" fontId="2" fillId="55" borderId="24" xfId="0" applyNumberFormat="1" applyFont="1" applyFill="1" applyBorder="1" applyAlignment="1">
      <alignment horizontal="center" vertical="center"/>
    </xf>
    <xf numFmtId="164" fontId="2" fillId="55" borderId="28" xfId="0" applyNumberFormat="1" applyFont="1" applyFill="1" applyBorder="1" applyAlignment="1">
      <alignment horizontal="center" vertical="center"/>
    </xf>
    <xf numFmtId="164" fontId="2" fillId="55" borderId="24" xfId="0" applyNumberFormat="1" applyFont="1" applyFill="1" applyBorder="1" applyAlignment="1">
      <alignment horizontal="center" vertical="center"/>
    </xf>
    <xf numFmtId="0" fontId="2" fillId="55" borderId="28" xfId="0" applyFont="1" applyFill="1" applyBorder="1" applyAlignment="1">
      <alignment horizontal="center" vertical="top" wrapText="1"/>
    </xf>
    <xf numFmtId="0" fontId="2" fillId="55" borderId="33" xfId="0" applyFont="1" applyFill="1" applyBorder="1" applyAlignment="1">
      <alignment horizontal="left" vertical="top" wrapText="1"/>
    </xf>
    <xf numFmtId="4" fontId="2" fillId="55" borderId="28" xfId="0" applyNumberFormat="1" applyFont="1" applyFill="1" applyBorder="1" applyAlignment="1">
      <alignment horizontal="center" vertical="center"/>
    </xf>
    <xf numFmtId="4" fontId="2" fillId="55" borderId="26" xfId="0" applyNumberFormat="1" applyFont="1" applyFill="1" applyBorder="1" applyAlignment="1">
      <alignment horizontal="center" vertical="center"/>
    </xf>
    <xf numFmtId="0" fontId="2" fillId="55" borderId="26" xfId="0" applyFont="1" applyFill="1" applyBorder="1" applyAlignment="1">
      <alignment horizontal="left" vertical="top" wrapText="1"/>
    </xf>
    <xf numFmtId="0" fontId="2" fillId="55" borderId="34" xfId="0" applyFont="1" applyFill="1" applyBorder="1" applyAlignment="1">
      <alignment horizontal="center" vertical="top" wrapText="1"/>
    </xf>
    <xf numFmtId="0" fontId="2" fillId="55" borderId="34" xfId="0" applyFont="1" applyFill="1" applyBorder="1" applyAlignment="1">
      <alignment horizontal="left" vertical="top" wrapText="1"/>
    </xf>
    <xf numFmtId="164" fontId="2" fillId="55" borderId="34" xfId="0" applyNumberFormat="1" applyFont="1" applyFill="1" applyBorder="1" applyAlignment="1">
      <alignment horizontal="center" vertical="center"/>
    </xf>
    <xf numFmtId="164" fontId="9" fillId="55" borderId="34" xfId="0" applyNumberFormat="1" applyFont="1" applyFill="1" applyBorder="1" applyAlignment="1">
      <alignment horizontal="center" vertical="center"/>
    </xf>
    <xf numFmtId="0" fontId="18" fillId="55" borderId="0" xfId="0" applyFont="1" applyFill="1" applyBorder="1" applyAlignment="1">
      <alignment horizontal="left" vertical="center" wrapText="1"/>
    </xf>
    <xf numFmtId="3" fontId="9" fillId="55" borderId="0" xfId="0" applyNumberFormat="1" applyFont="1" applyFill="1" applyBorder="1" applyAlignment="1">
      <alignment horizontal="center" vertical="center" wrapText="1"/>
    </xf>
    <xf numFmtId="4" fontId="2" fillId="55" borderId="0" xfId="0" applyNumberFormat="1" applyFont="1" applyFill="1" applyBorder="1" applyAlignment="1">
      <alignment/>
    </xf>
    <xf numFmtId="0" fontId="2" fillId="55" borderId="35" xfId="0" applyFont="1" applyFill="1" applyBorder="1" applyAlignment="1">
      <alignment horizontal="left" vertical="top" wrapText="1"/>
    </xf>
    <xf numFmtId="0" fontId="2" fillId="55" borderId="26" xfId="0" applyFont="1" applyFill="1" applyBorder="1" applyAlignment="1">
      <alignment horizontal="center" vertical="top" wrapText="1"/>
    </xf>
    <xf numFmtId="1" fontId="2" fillId="55" borderId="24" xfId="0" applyNumberFormat="1" applyFont="1" applyFill="1" applyBorder="1" applyAlignment="1">
      <alignment horizontal="center" vertical="center" wrapText="1"/>
    </xf>
    <xf numFmtId="0" fontId="2" fillId="55" borderId="25" xfId="0" applyFont="1" applyFill="1" applyBorder="1" applyAlignment="1">
      <alignment horizontal="left" vertical="top" wrapText="1"/>
    </xf>
    <xf numFmtId="0" fontId="15" fillId="55" borderId="29" xfId="0" applyFont="1" applyFill="1" applyBorder="1" applyAlignment="1">
      <alignment horizontal="left" vertical="top" wrapText="1"/>
    </xf>
    <xf numFmtId="0" fontId="15" fillId="55" borderId="28" xfId="0" applyFont="1" applyFill="1" applyBorder="1" applyAlignment="1">
      <alignment horizontal="left" vertical="top" wrapText="1"/>
    </xf>
    <xf numFmtId="0" fontId="8" fillId="55" borderId="26" xfId="0" applyFont="1" applyFill="1" applyBorder="1" applyAlignment="1">
      <alignment horizontal="center" vertical="center" wrapText="1"/>
    </xf>
    <xf numFmtId="4" fontId="8" fillId="55" borderId="24" xfId="0" applyNumberFormat="1" applyFont="1" applyFill="1" applyBorder="1" applyAlignment="1">
      <alignment horizontal="center" vertical="center" wrapText="1"/>
    </xf>
    <xf numFmtId="165" fontId="19" fillId="55" borderId="29" xfId="0" applyNumberFormat="1" applyFont="1" applyFill="1" applyBorder="1" applyAlignment="1">
      <alignment horizontal="left" vertical="center" wrapText="1"/>
    </xf>
    <xf numFmtId="0" fontId="0" fillId="55" borderId="30" xfId="0" applyFont="1" applyFill="1" applyBorder="1" applyAlignment="1">
      <alignment horizontal="left" vertical="center" wrapText="1"/>
    </xf>
    <xf numFmtId="0" fontId="19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wrapText="1"/>
    </xf>
    <xf numFmtId="4" fontId="8" fillId="55" borderId="29" xfId="0" applyNumberFormat="1" applyFont="1" applyFill="1" applyBorder="1" applyAlignment="1">
      <alignment horizontal="center" vertical="center" wrapText="1"/>
    </xf>
    <xf numFmtId="4" fontId="8" fillId="55" borderId="24" xfId="0" applyNumberFormat="1" applyFont="1" applyFill="1" applyBorder="1" applyAlignment="1">
      <alignment horizontal="center" vertical="center" wrapText="1"/>
    </xf>
    <xf numFmtId="0" fontId="8" fillId="55" borderId="26" xfId="0" applyFont="1" applyFill="1" applyBorder="1" applyAlignment="1">
      <alignment horizontal="center" vertical="center" wrapText="1"/>
    </xf>
    <xf numFmtId="0" fontId="11" fillId="55" borderId="28" xfId="0" applyFont="1" applyFill="1" applyBorder="1" applyAlignment="1">
      <alignment horizontal="center" vertical="center" wrapText="1"/>
    </xf>
    <xf numFmtId="0" fontId="8" fillId="55" borderId="27" xfId="0" applyFont="1" applyFill="1" applyBorder="1" applyAlignment="1">
      <alignment horizontal="center" vertical="center" wrapText="1"/>
    </xf>
    <xf numFmtId="0" fontId="7" fillId="55" borderId="31" xfId="0" applyFont="1" applyFill="1" applyBorder="1" applyAlignment="1">
      <alignment horizontal="center" vertical="center" wrapText="1"/>
    </xf>
    <xf numFmtId="0" fontId="9" fillId="55" borderId="26" xfId="0" applyFont="1" applyFill="1" applyBorder="1" applyAlignment="1">
      <alignment horizontal="center" vertical="center" wrapText="1"/>
    </xf>
    <xf numFmtId="0" fontId="39" fillId="55" borderId="0" xfId="0" applyFont="1" applyFill="1" applyAlignment="1">
      <alignment horizontal="center" vertical="center" wrapText="1"/>
    </xf>
    <xf numFmtId="0" fontId="2" fillId="55" borderId="0" xfId="0" applyFont="1" applyFill="1" applyAlignment="1">
      <alignment horizontal="center" vertical="center" wrapText="1"/>
    </xf>
    <xf numFmtId="0" fontId="0" fillId="55" borderId="30" xfId="0" applyFont="1" applyFill="1" applyBorder="1" applyAlignment="1">
      <alignment horizontal="center" vertical="center" wrapText="1"/>
    </xf>
    <xf numFmtId="0" fontId="0" fillId="55" borderId="31" xfId="0" applyFont="1" applyFill="1" applyBorder="1" applyAlignment="1">
      <alignment horizontal="center" vertical="center" wrapText="1"/>
    </xf>
    <xf numFmtId="0" fontId="0" fillId="55" borderId="24" xfId="0" applyFont="1" applyFill="1" applyBorder="1" applyAlignment="1">
      <alignment horizontal="center" vertical="center" wrapText="1"/>
    </xf>
    <xf numFmtId="0" fontId="0" fillId="55" borderId="28" xfId="0" applyFont="1" applyFill="1" applyBorder="1" applyAlignment="1">
      <alignment horizontal="center" vertical="center" wrapText="1"/>
    </xf>
    <xf numFmtId="164" fontId="9" fillId="55" borderId="24" xfId="0" applyNumberFormat="1" applyFont="1" applyFill="1" applyBorder="1" applyAlignment="1">
      <alignment horizontal="center" vertical="center"/>
    </xf>
    <xf numFmtId="165" fontId="0" fillId="55" borderId="0" xfId="0" applyNumberFormat="1" applyFont="1" applyFill="1" applyBorder="1" applyAlignment="1">
      <alignment/>
    </xf>
    <xf numFmtId="164" fontId="9" fillId="55" borderId="26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/>
    </xf>
    <xf numFmtId="0" fontId="40" fillId="55" borderId="0" xfId="0" applyFont="1" applyFill="1" applyBorder="1" applyAlignment="1">
      <alignment horizontal="right"/>
    </xf>
    <xf numFmtId="0" fontId="0" fillId="55" borderId="0" xfId="0" applyFont="1" applyFill="1" applyAlignment="1">
      <alignment horizontal="right"/>
    </xf>
    <xf numFmtId="0" fontId="0" fillId="55" borderId="0" xfId="0" applyFont="1" applyFill="1" applyAlignment="1">
      <alignment/>
    </xf>
    <xf numFmtId="0" fontId="3" fillId="55" borderId="0" xfId="0" applyFont="1" applyFill="1" applyAlignment="1">
      <alignment horizontal="center" vertical="center" wrapText="1"/>
    </xf>
    <xf numFmtId="0" fontId="5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6" fillId="55" borderId="0" xfId="0" applyFont="1" applyFill="1" applyAlignment="1">
      <alignment horizontal="center"/>
    </xf>
    <xf numFmtId="0" fontId="41" fillId="55" borderId="0" xfId="0" applyFont="1" applyFill="1" applyBorder="1" applyAlignment="1">
      <alignment horizontal="right" vertical="center"/>
    </xf>
    <xf numFmtId="0" fontId="7" fillId="55" borderId="0" xfId="0" applyFont="1" applyFill="1" applyAlignment="1">
      <alignment/>
    </xf>
    <xf numFmtId="4" fontId="11" fillId="55" borderId="24" xfId="0" applyNumberFormat="1" applyFont="1" applyFill="1" applyBorder="1" applyAlignment="1">
      <alignment horizontal="center" vertical="center"/>
    </xf>
    <xf numFmtId="165" fontId="2" fillId="55" borderId="26" xfId="0" applyNumberFormat="1" applyFont="1" applyFill="1" applyBorder="1" applyAlignment="1">
      <alignment horizontal="center" vertical="center" wrapText="1"/>
    </xf>
    <xf numFmtId="165" fontId="13" fillId="55" borderId="0" xfId="0" applyNumberFormat="1" applyFont="1" applyFill="1" applyBorder="1" applyAlignment="1">
      <alignment horizontal="center" vertical="center"/>
    </xf>
    <xf numFmtId="0" fontId="2" fillId="55" borderId="34" xfId="0" applyFont="1" applyFill="1" applyBorder="1" applyAlignment="1">
      <alignment horizontal="left" vertical="center" wrapText="1"/>
    </xf>
    <xf numFmtId="0" fontId="0" fillId="55" borderId="34" xfId="0" applyFont="1" applyFill="1" applyBorder="1" applyAlignment="1">
      <alignment vertical="center"/>
    </xf>
    <xf numFmtId="0" fontId="0" fillId="55" borderId="0" xfId="0" applyFont="1" applyFill="1" applyBorder="1" applyAlignment="1">
      <alignment vertical="center"/>
    </xf>
    <xf numFmtId="0" fontId="2" fillId="55" borderId="0" xfId="0" applyFont="1" applyFill="1" applyBorder="1" applyAlignment="1">
      <alignment horizontal="left" vertical="center" wrapText="1"/>
    </xf>
    <xf numFmtId="164" fontId="2" fillId="55" borderId="24" xfId="0" applyNumberFormat="1" applyFont="1" applyFill="1" applyBorder="1" applyAlignment="1">
      <alignment horizontal="center" vertical="center" wrapText="1"/>
    </xf>
    <xf numFmtId="165" fontId="17" fillId="55" borderId="29" xfId="0" applyNumberFormat="1" applyFont="1" applyFill="1" applyBorder="1" applyAlignment="1">
      <alignment horizontal="left" vertical="center" wrapText="1"/>
    </xf>
    <xf numFmtId="0" fontId="0" fillId="55" borderId="31" xfId="0" applyFont="1" applyFill="1" applyBorder="1" applyAlignment="1">
      <alignment horizontal="left" vertical="center" wrapText="1"/>
    </xf>
    <xf numFmtId="3" fontId="9" fillId="55" borderId="28" xfId="0" applyNumberFormat="1" applyFont="1" applyFill="1" applyBorder="1" applyAlignment="1">
      <alignment horizontal="center" vertical="center" wrapText="1"/>
    </xf>
    <xf numFmtId="0" fontId="19" fillId="55" borderId="0" xfId="0" applyFont="1" applyFill="1" applyBorder="1" applyAlignment="1">
      <alignment wrapText="1"/>
    </xf>
    <xf numFmtId="0" fontId="6" fillId="55" borderId="0" xfId="0" applyFont="1" applyFill="1" applyBorder="1" applyAlignment="1">
      <alignment horizontal="left" vertical="center" wrapText="1"/>
    </xf>
    <xf numFmtId="0" fontId="20" fillId="55" borderId="0" xfId="0" applyFont="1" applyFill="1" applyAlignment="1">
      <alignment wrapText="1"/>
    </xf>
    <xf numFmtId="0" fontId="6" fillId="55" borderId="0" xfId="0" applyFont="1" applyFill="1" applyBorder="1" applyAlignment="1">
      <alignment horizontal="right"/>
    </xf>
    <xf numFmtId="0" fontId="20" fillId="55" borderId="0" xfId="0" applyFont="1" applyFill="1" applyAlignment="1">
      <alignment horizontal="right"/>
    </xf>
    <xf numFmtId="0" fontId="6" fillId="55" borderId="0" xfId="0" applyFont="1" applyFill="1" applyBorder="1" applyAlignment="1">
      <alignment horizontal="left" vertical="center" wrapText="1"/>
    </xf>
    <xf numFmtId="0" fontId="20" fillId="55" borderId="0" xfId="0" applyFont="1" applyFill="1" applyAlignment="1">
      <alignment wrapText="1"/>
    </xf>
    <xf numFmtId="0" fontId="6" fillId="55" borderId="0" xfId="0" applyFont="1" applyFill="1" applyBorder="1" applyAlignment="1">
      <alignment horizontal="right"/>
    </xf>
    <xf numFmtId="0" fontId="20" fillId="55" borderId="0" xfId="0" applyFont="1" applyFill="1" applyAlignment="1">
      <alignment horizontal="right"/>
    </xf>
    <xf numFmtId="0" fontId="2" fillId="55" borderId="0" xfId="0" applyFont="1" applyFill="1" applyBorder="1" applyAlignment="1">
      <alignment horizontal="left"/>
    </xf>
    <xf numFmtId="0" fontId="2" fillId="55" borderId="0" xfId="0" applyFont="1" applyFill="1" applyAlignment="1">
      <alignment horizontal="left"/>
    </xf>
    <xf numFmtId="1" fontId="2" fillId="55" borderId="24" xfId="0" applyNumberFormat="1" applyFont="1" applyFill="1" applyBorder="1" applyAlignment="1">
      <alignment horizontal="center" vertical="center"/>
    </xf>
    <xf numFmtId="0" fontId="2" fillId="55" borderId="36" xfId="0" applyFont="1" applyFill="1" applyBorder="1" applyAlignment="1">
      <alignment horizontal="left" vertical="top" wrapText="1"/>
    </xf>
    <xf numFmtId="0" fontId="15" fillId="55" borderId="24" xfId="0" applyFont="1" applyFill="1" applyBorder="1" applyAlignment="1">
      <alignment horizontal="left" vertical="top" wrapText="1"/>
    </xf>
    <xf numFmtId="0" fontId="12" fillId="55" borderId="24" xfId="0" applyFont="1" applyFill="1" applyBorder="1" applyAlignment="1">
      <alignment horizontal="left" vertical="top" wrapText="1"/>
    </xf>
    <xf numFmtId="0" fontId="0" fillId="55" borderId="0" xfId="0" applyNumberFormat="1" applyFont="1" applyFill="1" applyBorder="1" applyAlignment="1">
      <alignment/>
    </xf>
    <xf numFmtId="165" fontId="2" fillId="55" borderId="0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0" fontId="39" fillId="55" borderId="0" xfId="0" applyFont="1" applyFill="1" applyAlignment="1">
      <alignment horizontal="center"/>
    </xf>
    <xf numFmtId="0" fontId="0" fillId="55" borderId="37" xfId="0" applyFont="1" applyFill="1" applyBorder="1" applyAlignment="1">
      <alignment/>
    </xf>
    <xf numFmtId="0" fontId="2" fillId="55" borderId="0" xfId="0" applyFont="1" applyFill="1" applyBorder="1" applyAlignment="1">
      <alignment horizontal="center" vertical="center" wrapText="1"/>
    </xf>
    <xf numFmtId="165" fontId="39" fillId="55" borderId="0" xfId="0" applyNumberFormat="1" applyFont="1" applyFill="1" applyBorder="1" applyAlignment="1">
      <alignment horizontal="center" vertical="center"/>
    </xf>
    <xf numFmtId="0" fontId="0" fillId="55" borderId="37" xfId="0" applyFont="1" applyFill="1" applyBorder="1" applyAlignment="1">
      <alignment/>
    </xf>
    <xf numFmtId="0" fontId="15" fillId="55" borderId="24" xfId="0" applyFont="1" applyFill="1" applyBorder="1" applyAlignment="1">
      <alignment horizontal="center" vertical="center" wrapText="1"/>
    </xf>
    <xf numFmtId="0" fontId="2" fillId="55" borderId="24" xfId="0" applyFont="1" applyFill="1" applyBorder="1" applyAlignment="1">
      <alignment horizontal="center" vertical="center" wrapText="1"/>
    </xf>
    <xf numFmtId="0" fontId="2" fillId="55" borderId="24" xfId="0" applyFont="1" applyFill="1" applyBorder="1" applyAlignment="1">
      <alignment horizontal="center" vertical="center" wrapText="1"/>
    </xf>
    <xf numFmtId="0" fontId="2" fillId="55" borderId="24" xfId="0" applyNumberFormat="1" applyFont="1" applyFill="1" applyBorder="1" applyAlignment="1">
      <alignment horizontal="center" vertical="center" wrapText="1"/>
    </xf>
    <xf numFmtId="4" fontId="2" fillId="55" borderId="24" xfId="0" applyNumberFormat="1" applyFont="1" applyFill="1" applyBorder="1" applyAlignment="1">
      <alignment horizontal="center" vertical="center" wrapText="1"/>
    </xf>
    <xf numFmtId="0" fontId="2" fillId="55" borderId="26" xfId="0" applyFont="1" applyFill="1" applyBorder="1" applyAlignment="1">
      <alignment horizontal="center" vertical="center" wrapText="1"/>
    </xf>
    <xf numFmtId="165" fontId="39" fillId="55" borderId="24" xfId="0" applyNumberFormat="1" applyFont="1" applyFill="1" applyBorder="1" applyAlignment="1">
      <alignment horizontal="center" vertical="center"/>
    </xf>
    <xf numFmtId="1" fontId="39" fillId="55" borderId="24" xfId="0" applyNumberFormat="1" applyFont="1" applyFill="1" applyBorder="1" applyAlignment="1">
      <alignment horizontal="center" vertical="center"/>
    </xf>
    <xf numFmtId="2" fontId="2" fillId="55" borderId="24" xfId="0" applyNumberFormat="1" applyFont="1" applyFill="1" applyBorder="1" applyAlignment="1">
      <alignment horizontal="center" vertical="center"/>
    </xf>
    <xf numFmtId="165" fontId="19" fillId="55" borderId="24" xfId="0" applyNumberFormat="1" applyFont="1" applyFill="1" applyBorder="1" applyAlignment="1">
      <alignment horizontal="center" vertical="center"/>
    </xf>
    <xf numFmtId="165" fontId="2" fillId="55" borderId="24" xfId="126" applyNumberFormat="1" applyFont="1" applyFill="1" applyBorder="1" applyAlignment="1">
      <alignment horizontal="center" vertical="center" wrapText="1"/>
    </xf>
    <xf numFmtId="2" fontId="39" fillId="55" borderId="24" xfId="0" applyNumberFormat="1" applyFont="1" applyFill="1" applyBorder="1" applyAlignment="1">
      <alignment horizontal="center" vertical="center"/>
    </xf>
    <xf numFmtId="2" fontId="2" fillId="55" borderId="24" xfId="0" applyNumberFormat="1" applyFont="1" applyFill="1" applyBorder="1" applyAlignment="1">
      <alignment horizontal="center" vertical="center" wrapText="1"/>
    </xf>
    <xf numFmtId="1" fontId="15" fillId="55" borderId="24" xfId="0" applyNumberFormat="1" applyFont="1" applyFill="1" applyBorder="1" applyAlignment="1">
      <alignment horizontal="center" vertical="center" wrapText="1"/>
    </xf>
    <xf numFmtId="0" fontId="15" fillId="55" borderId="27" xfId="0" applyFont="1" applyFill="1" applyBorder="1" applyAlignment="1">
      <alignment horizontal="center" vertical="center" wrapText="1"/>
    </xf>
    <xf numFmtId="1" fontId="2" fillId="55" borderId="28" xfId="0" applyNumberFormat="1" applyFont="1" applyFill="1" applyBorder="1" applyAlignment="1">
      <alignment horizontal="center" vertical="center"/>
    </xf>
    <xf numFmtId="1" fontId="42" fillId="55" borderId="24" xfId="0" applyNumberFormat="1" applyFont="1" applyFill="1" applyBorder="1" applyAlignment="1">
      <alignment horizontal="center" vertical="center"/>
    </xf>
    <xf numFmtId="1" fontId="2" fillId="55" borderId="24" xfId="0" applyNumberFormat="1" applyFont="1" applyFill="1" applyBorder="1" applyAlignment="1">
      <alignment horizontal="center" vertical="center"/>
    </xf>
    <xf numFmtId="1" fontId="2" fillId="55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right"/>
    </xf>
    <xf numFmtId="0" fontId="18" fillId="55" borderId="0" xfId="0" applyFont="1" applyFill="1" applyBorder="1" applyAlignment="1">
      <alignment horizontal="right"/>
    </xf>
    <xf numFmtId="0" fontId="0" fillId="55" borderId="37" xfId="0" applyFont="1" applyFill="1" applyBorder="1" applyAlignment="1">
      <alignment/>
    </xf>
    <xf numFmtId="0" fontId="0" fillId="55" borderId="37" xfId="0" applyFont="1" applyFill="1" applyBorder="1" applyAlignment="1">
      <alignment horizontal="right" vertical="center"/>
    </xf>
    <xf numFmtId="0" fontId="0" fillId="55" borderId="37" xfId="0" applyFont="1" applyFill="1" applyBorder="1" applyAlignment="1">
      <alignment horizontal="right" vertical="center"/>
    </xf>
  </cellXfs>
  <cellStyles count="11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[0]_irl tel sep5" xfId="51"/>
    <cellStyle name="Comma_irl tel sep5" xfId="52"/>
    <cellStyle name="Currency [0]_irl tel sep5" xfId="53"/>
    <cellStyle name="Currency_irl tel sep5" xfId="54"/>
    <cellStyle name="Excel Built-in Normal" xfId="55"/>
    <cellStyle name="Excel Built-in Normal 2" xfId="56"/>
    <cellStyle name="Excel Built-in Normal 3" xfId="57"/>
    <cellStyle name="Normal_irl tel sep5" xfId="58"/>
    <cellStyle name="normбlnм_laroux" xfId="59"/>
    <cellStyle name="Акцент1" xfId="60"/>
    <cellStyle name="Акцент1 2" xfId="61"/>
    <cellStyle name="Акцент2" xfId="62"/>
    <cellStyle name="Акцент2 2" xfId="63"/>
    <cellStyle name="Акцент3" xfId="64"/>
    <cellStyle name="Акцент3 2" xfId="65"/>
    <cellStyle name="Акцент4" xfId="66"/>
    <cellStyle name="Акцент4 2" xfId="67"/>
    <cellStyle name="Акцент5" xfId="68"/>
    <cellStyle name="Акцент5 2" xfId="69"/>
    <cellStyle name="Акцент6" xfId="70"/>
    <cellStyle name="Акцент6 2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 1" xfId="80"/>
    <cellStyle name="Заголовок 1 2" xfId="81"/>
    <cellStyle name="Заголовок 1 3" xfId="82"/>
    <cellStyle name="Заголовок 1 4" xfId="83"/>
    <cellStyle name="Заголовок 2" xfId="84"/>
    <cellStyle name="Заголовок 2 2" xfId="85"/>
    <cellStyle name="Заголовок 2 3" xfId="86"/>
    <cellStyle name="Заголовок 2 4" xfId="87"/>
    <cellStyle name="Заголовок 3" xfId="88"/>
    <cellStyle name="Заголовок 3 2" xfId="89"/>
    <cellStyle name="Заголовок 3 3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3" xfId="103"/>
    <cellStyle name="Обычный 3 2" xfId="104"/>
    <cellStyle name="Обычный 4" xfId="105"/>
    <cellStyle name="Плохой" xfId="106"/>
    <cellStyle name="Плохой 2" xfId="107"/>
    <cellStyle name="Пояснение" xfId="108"/>
    <cellStyle name="Пояснение 2" xfId="109"/>
    <cellStyle name="Примечание" xfId="110"/>
    <cellStyle name="Примечание 2" xfId="111"/>
    <cellStyle name="Percent" xfId="112"/>
    <cellStyle name="Процентный 2" xfId="113"/>
    <cellStyle name="Процентный 2 2" xfId="114"/>
    <cellStyle name="Процентный 3" xfId="115"/>
    <cellStyle name="Связанная ячейка" xfId="116"/>
    <cellStyle name="Связанная ячейка 2" xfId="117"/>
    <cellStyle name="Стиль 1" xfId="118"/>
    <cellStyle name="Стиль 1 2" xfId="119"/>
    <cellStyle name="Текст предупреждения" xfId="120"/>
    <cellStyle name="Текст предупреждения 2" xfId="121"/>
    <cellStyle name="Тысячи [0]_Диалог Накладная" xfId="122"/>
    <cellStyle name="Тысячи_Диалог Накладная" xfId="123"/>
    <cellStyle name="Comma" xfId="124"/>
    <cellStyle name="Comma [0]" xfId="125"/>
    <cellStyle name="Финансовый 2" xfId="126"/>
    <cellStyle name="Финансовый 2 2" xfId="127"/>
    <cellStyle name="Финансовый 3" xfId="128"/>
    <cellStyle name="Хороший" xfId="129"/>
    <cellStyle name="Хороший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%20&#1058;&#1072;&#1073;&#1083;&#1080;&#1094;&#1072;%20%203-5%20&#1087;&#1086;%20&#1088;&#1072;&#1081;&#1086;&#1085;&#1072;&#1084;%2029.06.2015.%20&#1088;&#1072;&#1089;&#1095;&#1105;&#1090;%20&#1086;&#1087;&#1090;&#1072;%20&#1080;%20&#1088;&#1086;&#1079;&#1085;&#1080;&#1094;&#1099;%20&#1086;&#1090;%2022.07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3;&#1103;%20&#1089;&#1072;&#1081;&#1090;&#1072;%20&#1085;&#1072;&#1087;&#1088;&#1072;&#1074;&#1083;&#1077;&#1085;&#1086;%20&#1072;&#1085;&#1072;&#1083;&#1080;&#1090;&#1080;&#1082;&#1072;&#1084;%202304.2015\0%20&#1058;&#1072;&#1073;&#1083;&#1080;&#1094;&#1072;%20%201-2%20&#1087;&#1086;%20&#1088;&#1072;&#1081;&#1086;&#1085;&#1072;&#1084;%2030.03.2015%20%2022.04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%20&#1058;&#1072;&#1073;&#1083;&#1080;&#1094;&#1072;%20%201-2%20&#1087;&#1086;%20&#1088;&#1072;&#1081;&#1086;&#1085;&#1072;&#1084;%2001.07.2015%20&#1087;&#1086;%20&#1086;&#1073;&#1088;&#1072;&#1079;&#1094;&#1091;%204%20&#1086;&#1073;&#1088;&#1072;&#1079;&#1094;&#1072;%20&#1085;&#1072;%2001.01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довольств. группа товаров"/>
      <sheetName val="таблица 1"/>
      <sheetName val="таблица 3"/>
      <sheetName val="таблица 1 для свода"/>
      <sheetName val="таблица 4"/>
      <sheetName val="таблица 5 на 01.07.15"/>
      <sheetName val="пот"/>
      <sheetName val="роз"/>
      <sheetName val="таблица 5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4">
        <row r="7">
          <cell r="AU7">
            <v>26.6425</v>
          </cell>
        </row>
        <row r="8">
          <cell r="AU8">
            <v>20.8025</v>
          </cell>
        </row>
        <row r="10">
          <cell r="AU10">
            <v>28.689166666666665</v>
          </cell>
        </row>
        <row r="11">
          <cell r="AU11">
            <v>159.35714285714286</v>
          </cell>
        </row>
        <row r="13">
          <cell r="AU13">
            <v>45.585</v>
          </cell>
        </row>
        <row r="14">
          <cell r="AU14">
            <v>30.90500000000001</v>
          </cell>
        </row>
        <row r="15">
          <cell r="AU15">
            <v>29.619999999999997</v>
          </cell>
        </row>
        <row r="16">
          <cell r="AU16">
            <v>58.86</v>
          </cell>
        </row>
        <row r="20">
          <cell r="AU20">
            <v>31</v>
          </cell>
        </row>
        <row r="24">
          <cell r="AU24">
            <v>56.42</v>
          </cell>
        </row>
        <row r="27">
          <cell r="AU27">
            <v>25.371428571428574</v>
          </cell>
        </row>
        <row r="41">
          <cell r="AU41">
            <v>76.485</v>
          </cell>
        </row>
        <row r="45">
          <cell r="AU45">
            <v>58.03692307692308</v>
          </cell>
        </row>
        <row r="51">
          <cell r="AU51">
            <v>50.75</v>
          </cell>
        </row>
        <row r="53">
          <cell r="AU53">
            <v>63.080000000000005</v>
          </cell>
        </row>
        <row r="55">
          <cell r="AU55">
            <v>61.72222222222222</v>
          </cell>
        </row>
        <row r="59">
          <cell r="AU59">
            <v>109.33333333333333</v>
          </cell>
        </row>
        <row r="60">
          <cell r="AU60">
            <v>86.3709090909091</v>
          </cell>
        </row>
        <row r="66">
          <cell r="AU66">
            <v>250.82888888888888</v>
          </cell>
        </row>
        <row r="71">
          <cell r="AU71">
            <v>233.23666666666668</v>
          </cell>
        </row>
        <row r="74">
          <cell r="AU74">
            <v>111.37692307692308</v>
          </cell>
        </row>
        <row r="76">
          <cell r="AU76">
            <v>199.10846153846154</v>
          </cell>
        </row>
        <row r="78">
          <cell r="AU78">
            <v>249.66769230769233</v>
          </cell>
        </row>
        <row r="90">
          <cell r="AU90">
            <v>121.05799999999999</v>
          </cell>
        </row>
        <row r="91">
          <cell r="AU91">
            <v>116.7</v>
          </cell>
        </row>
        <row r="92">
          <cell r="AU92">
            <v>119.08333333333333</v>
          </cell>
        </row>
        <row r="94">
          <cell r="AU94">
            <v>69.0125</v>
          </cell>
        </row>
        <row r="96">
          <cell r="AU96">
            <v>125.6</v>
          </cell>
        </row>
        <row r="101">
          <cell r="AU101">
            <v>163.02833333333334</v>
          </cell>
        </row>
        <row r="102">
          <cell r="AU102">
            <v>161.67857142857142</v>
          </cell>
        </row>
        <row r="118">
          <cell r="AU118">
            <v>36.287368421052626</v>
          </cell>
        </row>
        <row r="121">
          <cell r="AU121">
            <v>39.83736842105263</v>
          </cell>
        </row>
        <row r="129">
          <cell r="AU129">
            <v>36.275</v>
          </cell>
        </row>
        <row r="130">
          <cell r="AU130">
            <v>119.24545454545455</v>
          </cell>
        </row>
        <row r="132">
          <cell r="AU132">
            <v>160.36899999999997</v>
          </cell>
        </row>
        <row r="137">
          <cell r="AU137">
            <v>276.229375</v>
          </cell>
        </row>
        <row r="138">
          <cell r="AU138">
            <v>63.9</v>
          </cell>
        </row>
        <row r="139">
          <cell r="AU139">
            <v>59.053999999999995</v>
          </cell>
        </row>
        <row r="141">
          <cell r="AU141">
            <v>320.9125</v>
          </cell>
        </row>
        <row r="142">
          <cell r="AU142">
            <v>346.38</v>
          </cell>
        </row>
        <row r="143">
          <cell r="AU143">
            <v>328.67083333333335</v>
          </cell>
        </row>
        <row r="144">
          <cell r="AU144">
            <v>270.588</v>
          </cell>
        </row>
        <row r="145">
          <cell r="AU145">
            <v>292.633</v>
          </cell>
        </row>
        <row r="146">
          <cell r="AU146">
            <v>37.73571428571428</v>
          </cell>
        </row>
        <row r="149">
          <cell r="AU149">
            <v>63.808</v>
          </cell>
        </row>
        <row r="151">
          <cell r="AU151">
            <v>45.51066666666667</v>
          </cell>
        </row>
        <row r="152">
          <cell r="AU152">
            <v>10.366428571428573</v>
          </cell>
        </row>
        <row r="154">
          <cell r="AU154">
            <v>21.79</v>
          </cell>
        </row>
        <row r="155">
          <cell r="AU155">
            <v>17.6</v>
          </cell>
        </row>
        <row r="156">
          <cell r="AU156">
            <v>44.726818181818174</v>
          </cell>
        </row>
        <row r="158">
          <cell r="AU158">
            <v>40.977599999999995</v>
          </cell>
        </row>
        <row r="159">
          <cell r="AU159">
            <v>31.49833333333333</v>
          </cell>
        </row>
        <row r="160">
          <cell r="AU160">
            <v>48.466153846153844</v>
          </cell>
        </row>
        <row r="161">
          <cell r="AU161">
            <v>55.090714285714284</v>
          </cell>
        </row>
        <row r="162">
          <cell r="AU162">
            <v>25.758333333333336</v>
          </cell>
        </row>
        <row r="163">
          <cell r="AU163">
            <v>23.81769230769231</v>
          </cell>
        </row>
        <row r="164">
          <cell r="AU164">
            <v>20.757777777777775</v>
          </cell>
        </row>
        <row r="165">
          <cell r="AU165">
            <v>20.956923076923076</v>
          </cell>
        </row>
        <row r="166">
          <cell r="AU166">
            <v>25.34</v>
          </cell>
        </row>
        <row r="167">
          <cell r="AU167">
            <v>20.514615384615386</v>
          </cell>
        </row>
        <row r="168">
          <cell r="AU168">
            <v>25.052857142857142</v>
          </cell>
        </row>
        <row r="169">
          <cell r="AU169">
            <v>33.67</v>
          </cell>
        </row>
        <row r="170">
          <cell r="AU170">
            <v>27.715</v>
          </cell>
        </row>
        <row r="171">
          <cell r="AU171">
            <v>25.545</v>
          </cell>
        </row>
        <row r="172">
          <cell r="AU172">
            <v>79.655</v>
          </cell>
        </row>
        <row r="217">
          <cell r="AU217">
            <v>57.855000000000004</v>
          </cell>
        </row>
        <row r="218">
          <cell r="AU218">
            <v>46.626666666666665</v>
          </cell>
        </row>
        <row r="219">
          <cell r="AU219">
            <v>0.5666666666666667</v>
          </cell>
        </row>
        <row r="231">
          <cell r="AU231">
            <v>6600</v>
          </cell>
        </row>
        <row r="234">
          <cell r="AU234">
            <v>8267.833333333334</v>
          </cell>
        </row>
        <row r="235">
          <cell r="AU235">
            <v>9177</v>
          </cell>
        </row>
        <row r="236">
          <cell r="AU236" t="str">
            <v>-</v>
          </cell>
        </row>
        <row r="237">
          <cell r="AU237">
            <v>6946</v>
          </cell>
        </row>
        <row r="238">
          <cell r="AU238" t="str">
            <v>-</v>
          </cell>
        </row>
        <row r="239">
          <cell r="AU239" t="str">
            <v>-</v>
          </cell>
        </row>
        <row r="240">
          <cell r="AU240">
            <v>368.9</v>
          </cell>
        </row>
        <row r="241">
          <cell r="AU241">
            <v>951.6</v>
          </cell>
        </row>
        <row r="242">
          <cell r="AU242">
            <v>619.4666666666667</v>
          </cell>
        </row>
        <row r="243">
          <cell r="AU243">
            <v>1063.9</v>
          </cell>
        </row>
      </sheetData>
      <sheetData sheetId="5">
        <row r="7">
          <cell r="AU7">
            <v>299.44536585365853</v>
          </cell>
        </row>
        <row r="11">
          <cell r="AU11">
            <v>269.2333333333333</v>
          </cell>
        </row>
        <row r="13">
          <cell r="AU13">
            <v>133.80579545454546</v>
          </cell>
        </row>
        <row r="19">
          <cell r="AU19">
            <v>221.81304232804237</v>
          </cell>
        </row>
        <row r="20">
          <cell r="AU20">
            <v>295.89794871794874</v>
          </cell>
        </row>
        <row r="23">
          <cell r="AU23">
            <v>40.55976048951049</v>
          </cell>
        </row>
        <row r="24">
          <cell r="AU24">
            <v>43.55808139534884</v>
          </cell>
        </row>
        <row r="25">
          <cell r="AU25">
            <v>45.38134076151122</v>
          </cell>
        </row>
        <row r="26">
          <cell r="AU26">
            <v>265.28533333333337</v>
          </cell>
        </row>
        <row r="29">
          <cell r="AU29">
            <v>66.29252804014168</v>
          </cell>
        </row>
        <row r="30">
          <cell r="AU30">
            <v>132.63763440860214</v>
          </cell>
        </row>
        <row r="31">
          <cell r="AU31">
            <v>166.58259259259256</v>
          </cell>
        </row>
        <row r="32">
          <cell r="AU32">
            <v>45.033219696969695</v>
          </cell>
        </row>
        <row r="33">
          <cell r="AU33">
            <v>71.9140402097902</v>
          </cell>
        </row>
        <row r="34">
          <cell r="AU34">
            <v>50.70415731995277</v>
          </cell>
        </row>
        <row r="35">
          <cell r="AU35">
            <v>56.417141381345935</v>
          </cell>
        </row>
        <row r="36">
          <cell r="AU36">
            <v>367.46794402356903</v>
          </cell>
        </row>
        <row r="37">
          <cell r="AU37">
            <v>322.80297077922074</v>
          </cell>
        </row>
        <row r="38">
          <cell r="AU38">
            <v>30.222410468319563</v>
          </cell>
        </row>
        <row r="39">
          <cell r="AU39">
            <v>24.630721500721503</v>
          </cell>
        </row>
        <row r="40">
          <cell r="AU40">
            <v>56.09571969696969</v>
          </cell>
        </row>
        <row r="41">
          <cell r="AU41">
            <v>20.8</v>
          </cell>
        </row>
        <row r="42">
          <cell r="AU42">
            <v>520.4</v>
          </cell>
        </row>
        <row r="43">
          <cell r="AU43">
            <v>48.76022210743802</v>
          </cell>
        </row>
        <row r="44">
          <cell r="AU44">
            <v>40.1457010035419</v>
          </cell>
        </row>
        <row r="45">
          <cell r="AU45">
            <v>64.50013588684043</v>
          </cell>
        </row>
        <row r="46">
          <cell r="AU46">
            <v>31.309715762273903</v>
          </cell>
        </row>
        <row r="47">
          <cell r="AU47">
            <v>27.32787270021645</v>
          </cell>
        </row>
        <row r="48">
          <cell r="AU48">
            <v>31.89962465564738</v>
          </cell>
        </row>
        <row r="49">
          <cell r="AU49">
            <v>24.591089015151514</v>
          </cell>
        </row>
        <row r="50">
          <cell r="AU50">
            <v>25.05689393939394</v>
          </cell>
        </row>
        <row r="51">
          <cell r="AU51">
            <v>30.492353896103896</v>
          </cell>
        </row>
        <row r="52">
          <cell r="AU52">
            <v>36.1027027027027</v>
          </cell>
        </row>
        <row r="53">
          <cell r="AU53">
            <v>32.76806818181819</v>
          </cell>
        </row>
        <row r="54">
          <cell r="AU54">
            <v>37.236060606060605</v>
          </cell>
        </row>
        <row r="55">
          <cell r="AU55">
            <v>74.37333333333333</v>
          </cell>
        </row>
        <row r="56">
          <cell r="AU56">
            <v>97.11807692307693</v>
          </cell>
        </row>
        <row r="57">
          <cell r="AU57">
            <v>145.48185185185184</v>
          </cell>
        </row>
        <row r="59">
          <cell r="AU59">
            <v>33.09908013937283</v>
          </cell>
        </row>
        <row r="60">
          <cell r="AU60">
            <v>32.830278925619844</v>
          </cell>
        </row>
        <row r="61">
          <cell r="AU61">
            <v>24.69060606060606</v>
          </cell>
        </row>
        <row r="62">
          <cell r="AU62">
            <v>75.72293650793651</v>
          </cell>
        </row>
        <row r="63">
          <cell r="AU63">
            <v>51.82145292207792</v>
          </cell>
        </row>
        <row r="64">
          <cell r="AU64">
            <v>36.30833333333333</v>
          </cell>
        </row>
        <row r="65">
          <cell r="AU65">
            <v>41.39375</v>
          </cell>
        </row>
        <row r="66">
          <cell r="AU66">
            <v>66.87987373737376</v>
          </cell>
        </row>
        <row r="67">
          <cell r="AU67">
            <v>33.940075757575755</v>
          </cell>
        </row>
        <row r="68">
          <cell r="AU68">
            <v>33.43812327823691</v>
          </cell>
        </row>
        <row r="69">
          <cell r="AU69">
            <v>189.2595</v>
          </cell>
        </row>
        <row r="70">
          <cell r="AU70">
            <v>12.630292207792207</v>
          </cell>
        </row>
        <row r="71">
          <cell r="AU71">
            <v>73.09861295681064</v>
          </cell>
        </row>
        <row r="72">
          <cell r="AU72">
            <v>71.10595238095237</v>
          </cell>
        </row>
        <row r="73">
          <cell r="AU73">
            <v>112.66190476190476</v>
          </cell>
        </row>
        <row r="74">
          <cell r="AU74">
            <v>106.22545454545455</v>
          </cell>
        </row>
        <row r="75">
          <cell r="AU75">
            <v>68.03541666666668</v>
          </cell>
        </row>
        <row r="76">
          <cell r="AU76">
            <v>99.16171428571428</v>
          </cell>
        </row>
        <row r="77">
          <cell r="AU77">
            <v>57.499705882352934</v>
          </cell>
        </row>
        <row r="78">
          <cell r="AU78">
            <v>17.545227272727274</v>
          </cell>
        </row>
        <row r="80">
          <cell r="AU80">
            <v>33.52371212121213</v>
          </cell>
        </row>
        <row r="81">
          <cell r="AU81">
            <v>36.472045454545444</v>
          </cell>
        </row>
        <row r="82">
          <cell r="AU82">
            <v>32.99136363636364</v>
          </cell>
        </row>
        <row r="91">
          <cell r="AU91">
            <v>6327.285714285715</v>
          </cell>
        </row>
        <row r="92">
          <cell r="AU92">
            <v>6929</v>
          </cell>
        </row>
        <row r="94">
          <cell r="AU94">
            <v>8056.333333333333</v>
          </cell>
        </row>
        <row r="95">
          <cell r="AU95">
            <v>8202.666923076922</v>
          </cell>
        </row>
        <row r="96">
          <cell r="AU96">
            <v>6358</v>
          </cell>
        </row>
        <row r="97">
          <cell r="AU97">
            <v>6660.857142857143</v>
          </cell>
        </row>
        <row r="98">
          <cell r="AU98" t="str">
            <v>-</v>
          </cell>
        </row>
        <row r="99">
          <cell r="AU99">
            <v>5763.375</v>
          </cell>
        </row>
        <row r="100">
          <cell r="AU100">
            <v>244.68571428571428</v>
          </cell>
        </row>
        <row r="103">
          <cell r="AU103">
            <v>479.4</v>
          </cell>
        </row>
        <row r="104">
          <cell r="AU104">
            <v>403.84000000000003</v>
          </cell>
        </row>
        <row r="107">
          <cell r="AU107">
            <v>740.9142857142857</v>
          </cell>
        </row>
      </sheetData>
      <sheetData sheetId="6">
        <row r="47">
          <cell r="AU47">
            <v>41679.693125</v>
          </cell>
        </row>
        <row r="48">
          <cell r="AU48">
            <v>43527.015999999996</v>
          </cell>
        </row>
        <row r="49">
          <cell r="AU49">
            <v>37625.072499999995</v>
          </cell>
        </row>
        <row r="51">
          <cell r="AU51">
            <v>23500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 (2)"/>
      <sheetName val="таблица 1"/>
      <sheetName val="таблица 1 (3)"/>
      <sheetName val="таблица 3"/>
      <sheetName val="таблица 4 для отчёта"/>
      <sheetName val="таблица 5"/>
      <sheetName val="роз (2)"/>
      <sheetName val="таблица 5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3">
        <row r="11">
          <cell r="D11">
            <v>132.37814393939394</v>
          </cell>
        </row>
      </sheetData>
      <sheetData sheetId="5">
        <row r="71">
          <cell r="AU71" t="str">
            <v>-</v>
          </cell>
        </row>
        <row r="72">
          <cell r="AU72" t="str">
            <v>-</v>
          </cell>
        </row>
        <row r="73">
          <cell r="AU73" t="str">
            <v>-</v>
          </cell>
        </row>
        <row r="74">
          <cell r="AU74" t="str">
            <v>-</v>
          </cell>
        </row>
        <row r="81">
          <cell r="AU81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 (2)"/>
      <sheetName val="таблица 1"/>
      <sheetName val="таблица 1 (3)"/>
      <sheetName val="таблица 3"/>
      <sheetName val="таблица 4 для отчёта"/>
      <sheetName val="таблица 5"/>
      <sheetName val="роз (2)"/>
      <sheetName val="таблица 5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9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  <row r="53">
          <cell r="I53" t="str">
            <v>-</v>
          </cell>
        </row>
        <row r="54">
          <cell r="I54" t="str">
            <v>-</v>
          </cell>
        </row>
        <row r="55">
          <cell r="I55" t="str">
            <v>-</v>
          </cell>
        </row>
        <row r="56">
          <cell r="I56" t="str">
            <v>-</v>
          </cell>
        </row>
        <row r="57">
          <cell r="I57" t="str">
            <v>-</v>
          </cell>
        </row>
        <row r="58">
          <cell r="I58" t="str">
            <v>-</v>
          </cell>
        </row>
        <row r="59">
          <cell r="I59" t="str">
            <v>-</v>
          </cell>
        </row>
        <row r="60">
          <cell r="I60" t="str">
            <v>-</v>
          </cell>
        </row>
        <row r="61">
          <cell r="I61" t="str">
            <v>-</v>
          </cell>
        </row>
        <row r="62">
          <cell r="I62" t="str">
            <v>-</v>
          </cell>
        </row>
        <row r="63">
          <cell r="I63" t="str">
            <v>-</v>
          </cell>
        </row>
        <row r="64">
          <cell r="I64" t="str">
            <v>-</v>
          </cell>
        </row>
        <row r="65">
          <cell r="I65" t="str">
            <v>-</v>
          </cell>
        </row>
      </sheetData>
      <sheetData sheetId="10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>
            <v>31.5</v>
          </cell>
        </row>
        <row r="51">
          <cell r="I51">
            <v>0.5</v>
          </cell>
        </row>
      </sheetData>
      <sheetData sheetId="11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>
            <v>50</v>
          </cell>
        </row>
        <row r="51">
          <cell r="I51">
            <v>0.5</v>
          </cell>
        </row>
        <row r="53">
          <cell r="I53" t="str">
            <v>-</v>
          </cell>
        </row>
        <row r="54">
          <cell r="I54" t="str">
            <v>-</v>
          </cell>
        </row>
        <row r="55">
          <cell r="I55" t="str">
            <v>-</v>
          </cell>
        </row>
        <row r="56">
          <cell r="I56" t="str">
            <v>-</v>
          </cell>
        </row>
        <row r="57">
          <cell r="I57" t="str">
            <v>-</v>
          </cell>
        </row>
        <row r="58">
          <cell r="I58" t="str">
            <v>-</v>
          </cell>
        </row>
        <row r="59">
          <cell r="I59" t="str">
            <v>-</v>
          </cell>
        </row>
        <row r="60">
          <cell r="I60" t="str">
            <v>-</v>
          </cell>
        </row>
        <row r="61">
          <cell r="I61" t="str">
            <v>-</v>
          </cell>
        </row>
        <row r="62">
          <cell r="I62" t="str">
            <v>-</v>
          </cell>
        </row>
        <row r="63">
          <cell r="I63" t="str">
            <v>-</v>
          </cell>
        </row>
        <row r="64">
          <cell r="I64" t="str">
            <v>-</v>
          </cell>
        </row>
        <row r="65">
          <cell r="I65">
            <v>405</v>
          </cell>
        </row>
      </sheetData>
      <sheetData sheetId="12">
        <row r="43">
          <cell r="J43" t="str">
            <v>-</v>
          </cell>
        </row>
        <row r="44">
          <cell r="J44" t="str">
            <v>-</v>
          </cell>
        </row>
        <row r="45">
          <cell r="J45" t="str">
            <v>-</v>
          </cell>
        </row>
        <row r="46">
          <cell r="J46">
            <v>38.5</v>
          </cell>
        </row>
        <row r="47">
          <cell r="J47">
            <v>48.8</v>
          </cell>
        </row>
        <row r="48">
          <cell r="J48">
            <v>0.5</v>
          </cell>
        </row>
      </sheetData>
      <sheetData sheetId="13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>
            <v>70</v>
          </cell>
        </row>
        <row r="50">
          <cell r="I50">
            <v>40</v>
          </cell>
        </row>
        <row r="51">
          <cell r="I51">
            <v>0.5</v>
          </cell>
        </row>
      </sheetData>
      <sheetData sheetId="14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</sheetData>
      <sheetData sheetId="15">
        <row r="43">
          <cell r="I43" t="str">
            <v>-</v>
          </cell>
        </row>
        <row r="44">
          <cell r="I44" t="str">
            <v>-</v>
          </cell>
        </row>
        <row r="45">
          <cell r="I45" t="str">
            <v>-</v>
          </cell>
        </row>
        <row r="46">
          <cell r="I46">
            <v>32</v>
          </cell>
        </row>
        <row r="47">
          <cell r="I47">
            <v>145</v>
          </cell>
        </row>
        <row r="48">
          <cell r="I48">
            <v>1</v>
          </cell>
        </row>
        <row r="50">
          <cell r="I50" t="str">
            <v>-</v>
          </cell>
        </row>
        <row r="51">
          <cell r="I51" t="str">
            <v>-</v>
          </cell>
        </row>
        <row r="52">
          <cell r="I52" t="str">
            <v>-</v>
          </cell>
        </row>
        <row r="53">
          <cell r="I53" t="str">
            <v>-</v>
          </cell>
        </row>
        <row r="54">
          <cell r="I54" t="str">
            <v>-</v>
          </cell>
        </row>
        <row r="55">
          <cell r="I55" t="str">
            <v>-</v>
          </cell>
        </row>
        <row r="56">
          <cell r="I56" t="str">
            <v>-</v>
          </cell>
        </row>
        <row r="57">
          <cell r="I57" t="str">
            <v>-</v>
          </cell>
        </row>
        <row r="58">
          <cell r="I58" t="str">
            <v>-</v>
          </cell>
        </row>
        <row r="59">
          <cell r="I59" t="str">
            <v>-</v>
          </cell>
        </row>
        <row r="60">
          <cell r="I60" t="str">
            <v>-</v>
          </cell>
        </row>
        <row r="61">
          <cell r="I61" t="str">
            <v>-</v>
          </cell>
        </row>
        <row r="62">
          <cell r="I62" t="str">
            <v>-</v>
          </cell>
        </row>
      </sheetData>
      <sheetData sheetId="16">
        <row r="44">
          <cell r="I44" t="str">
            <v>-</v>
          </cell>
        </row>
        <row r="45">
          <cell r="I45" t="str">
            <v>-</v>
          </cell>
        </row>
        <row r="46">
          <cell r="I46" t="str">
            <v>-</v>
          </cell>
        </row>
        <row r="47">
          <cell r="I47" t="str">
            <v>-</v>
          </cell>
        </row>
        <row r="48">
          <cell r="I48">
            <v>52</v>
          </cell>
        </row>
        <row r="49">
          <cell r="I49">
            <v>0.5</v>
          </cell>
        </row>
      </sheetData>
      <sheetData sheetId="17">
        <row r="46">
          <cell r="I46" t="str">
            <v> -</v>
          </cell>
        </row>
        <row r="47">
          <cell r="I47" t="str">
            <v> -</v>
          </cell>
        </row>
        <row r="48">
          <cell r="I48" t="str">
            <v> -</v>
          </cell>
        </row>
        <row r="49">
          <cell r="I49" t="str">
            <v> -</v>
          </cell>
        </row>
        <row r="50">
          <cell r="I50">
            <v>33</v>
          </cell>
        </row>
        <row r="51">
          <cell r="I51">
            <v>0.5</v>
          </cell>
        </row>
        <row r="53">
          <cell r="I53" t="str">
            <v> -</v>
          </cell>
        </row>
        <row r="54">
          <cell r="I54" t="str">
            <v> -</v>
          </cell>
        </row>
        <row r="55">
          <cell r="I55" t="str">
            <v> -</v>
          </cell>
        </row>
        <row r="56">
          <cell r="I56" t="str">
            <v> -</v>
          </cell>
        </row>
        <row r="57">
          <cell r="I57" t="str">
            <v> -</v>
          </cell>
        </row>
        <row r="58">
          <cell r="I58" t="str">
            <v> -</v>
          </cell>
        </row>
        <row r="59">
          <cell r="I59" t="str">
            <v> -</v>
          </cell>
        </row>
        <row r="60">
          <cell r="I60" t="str">
            <v> -</v>
          </cell>
        </row>
        <row r="61">
          <cell r="I61" t="str">
            <v> -</v>
          </cell>
        </row>
        <row r="62">
          <cell r="I62" t="str">
            <v> -</v>
          </cell>
        </row>
        <row r="63">
          <cell r="I63" t="str">
            <v> -</v>
          </cell>
        </row>
        <row r="64">
          <cell r="I64" t="str">
            <v> -</v>
          </cell>
        </row>
        <row r="65">
          <cell r="I65" t="str">
            <v> -</v>
          </cell>
        </row>
      </sheetData>
      <sheetData sheetId="18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>
            <v>38</v>
          </cell>
        </row>
        <row r="51">
          <cell r="I51">
            <v>0.5</v>
          </cell>
        </row>
      </sheetData>
      <sheetData sheetId="19">
        <row r="37">
          <cell r="D37">
            <v>22</v>
          </cell>
        </row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  <row r="53">
          <cell r="I53" t="str">
            <v>-</v>
          </cell>
        </row>
        <row r="54">
          <cell r="I54" t="str">
            <v>-</v>
          </cell>
        </row>
        <row r="55">
          <cell r="I55" t="str">
            <v>-</v>
          </cell>
        </row>
        <row r="56">
          <cell r="I56" t="str">
            <v>-</v>
          </cell>
        </row>
        <row r="57">
          <cell r="I57" t="str">
            <v>-</v>
          </cell>
        </row>
        <row r="58">
          <cell r="I58" t="str">
            <v>-</v>
          </cell>
        </row>
        <row r="59">
          <cell r="I59" t="str">
            <v>-</v>
          </cell>
        </row>
        <row r="60">
          <cell r="I60" t="str">
            <v>-</v>
          </cell>
        </row>
        <row r="61">
          <cell r="I61" t="str">
            <v>-</v>
          </cell>
        </row>
        <row r="62">
          <cell r="I62" t="str">
            <v>-</v>
          </cell>
        </row>
        <row r="63">
          <cell r="I63" t="str">
            <v>-</v>
          </cell>
        </row>
        <row r="64">
          <cell r="I64" t="str">
            <v>-</v>
          </cell>
        </row>
        <row r="65">
          <cell r="I65" t="str">
            <v>-</v>
          </cell>
        </row>
      </sheetData>
      <sheetData sheetId="20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  <row r="53">
          <cell r="I53" t="str">
            <v>-</v>
          </cell>
        </row>
        <row r="54">
          <cell r="I54" t="str">
            <v>-</v>
          </cell>
        </row>
        <row r="55">
          <cell r="I55" t="str">
            <v>-</v>
          </cell>
        </row>
        <row r="56">
          <cell r="I56" t="str">
            <v>-</v>
          </cell>
        </row>
        <row r="57">
          <cell r="I57" t="str">
            <v>-</v>
          </cell>
        </row>
        <row r="58">
          <cell r="I58" t="str">
            <v>-</v>
          </cell>
        </row>
        <row r="59">
          <cell r="I59" t="str">
            <v>-</v>
          </cell>
        </row>
        <row r="60">
          <cell r="I60" t="str">
            <v>-</v>
          </cell>
        </row>
        <row r="61">
          <cell r="I61" t="str">
            <v>-</v>
          </cell>
        </row>
        <row r="62">
          <cell r="I62" t="str">
            <v>-</v>
          </cell>
        </row>
        <row r="63">
          <cell r="I63" t="str">
            <v>-</v>
          </cell>
        </row>
        <row r="64">
          <cell r="I64" t="str">
            <v>-</v>
          </cell>
        </row>
        <row r="65">
          <cell r="I65" t="str">
            <v>-</v>
          </cell>
        </row>
      </sheetData>
      <sheetData sheetId="21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>
            <v>40</v>
          </cell>
        </row>
        <row r="51">
          <cell r="I51">
            <v>0.5</v>
          </cell>
        </row>
        <row r="53">
          <cell r="I53" t="str">
            <v>-</v>
          </cell>
        </row>
        <row r="54">
          <cell r="I54" t="str">
            <v>-</v>
          </cell>
        </row>
        <row r="55">
          <cell r="I55" t="str">
            <v>-</v>
          </cell>
        </row>
        <row r="56">
          <cell r="I56" t="str">
            <v>-</v>
          </cell>
        </row>
        <row r="57">
          <cell r="I57" t="str">
            <v>-</v>
          </cell>
        </row>
        <row r="58">
          <cell r="I58" t="str">
            <v>-</v>
          </cell>
        </row>
        <row r="59">
          <cell r="I59" t="str">
            <v>-</v>
          </cell>
        </row>
        <row r="60">
          <cell r="I60" t="str">
            <v>-</v>
          </cell>
        </row>
        <row r="61">
          <cell r="I61" t="str">
            <v>-</v>
          </cell>
        </row>
        <row r="62">
          <cell r="I62" t="str">
            <v>-</v>
          </cell>
        </row>
        <row r="63">
          <cell r="I63" t="str">
            <v>-</v>
          </cell>
        </row>
        <row r="64">
          <cell r="I64" t="str">
            <v>-</v>
          </cell>
        </row>
        <row r="65">
          <cell r="I65" t="str">
            <v>-</v>
          </cell>
        </row>
      </sheetData>
      <sheetData sheetId="22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</sheetData>
      <sheetData sheetId="23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</sheetData>
      <sheetData sheetId="24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</sheetData>
      <sheetData sheetId="25">
        <row r="46">
          <cell r="I46" t="str">
            <v>  - </v>
          </cell>
        </row>
        <row r="47">
          <cell r="I47" t="str">
            <v>  - </v>
          </cell>
        </row>
        <row r="48">
          <cell r="I48" t="str">
            <v>  - </v>
          </cell>
        </row>
        <row r="49">
          <cell r="I49" t="str">
            <v>  - </v>
          </cell>
        </row>
        <row r="50">
          <cell r="I50" t="str">
            <v>  - </v>
          </cell>
        </row>
        <row r="51">
          <cell r="I51" t="str">
            <v>  - </v>
          </cell>
        </row>
        <row r="53">
          <cell r="I53" t="str">
            <v>  - </v>
          </cell>
        </row>
        <row r="54">
          <cell r="I54" t="str">
            <v>  - </v>
          </cell>
        </row>
        <row r="55">
          <cell r="I55" t="str">
            <v>  - </v>
          </cell>
        </row>
        <row r="56">
          <cell r="I56" t="str">
            <v>  - </v>
          </cell>
        </row>
        <row r="57">
          <cell r="I57" t="str">
            <v>  - </v>
          </cell>
        </row>
        <row r="58">
          <cell r="I58" t="str">
            <v>  - </v>
          </cell>
        </row>
        <row r="59">
          <cell r="I59" t="str">
            <v>  - </v>
          </cell>
        </row>
        <row r="60">
          <cell r="I60" t="str">
            <v>  - </v>
          </cell>
        </row>
        <row r="61">
          <cell r="I61" t="str">
            <v>  - </v>
          </cell>
        </row>
        <row r="62">
          <cell r="I62" t="str">
            <v>  - </v>
          </cell>
        </row>
        <row r="63">
          <cell r="I63" t="str">
            <v>  - </v>
          </cell>
        </row>
        <row r="64">
          <cell r="I64" t="str">
            <v>  - </v>
          </cell>
        </row>
        <row r="65">
          <cell r="I65" t="str">
            <v>  - </v>
          </cell>
        </row>
      </sheetData>
      <sheetData sheetId="26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</sheetData>
      <sheetData sheetId="27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</sheetData>
      <sheetData sheetId="28">
        <row r="46">
          <cell r="I46" t="str">
            <v> -</v>
          </cell>
        </row>
        <row r="47">
          <cell r="I47" t="str">
            <v> -</v>
          </cell>
        </row>
        <row r="48">
          <cell r="I48" t="str">
            <v> -</v>
          </cell>
        </row>
        <row r="49">
          <cell r="I49" t="str">
            <v> -</v>
          </cell>
        </row>
        <row r="50">
          <cell r="I50" t="str">
            <v> -</v>
          </cell>
        </row>
        <row r="51">
          <cell r="I51" t="str">
            <v> -</v>
          </cell>
        </row>
        <row r="53">
          <cell r="I53" t="str">
            <v> -</v>
          </cell>
        </row>
        <row r="54">
          <cell r="I54" t="str">
            <v> -</v>
          </cell>
        </row>
        <row r="55">
          <cell r="I55" t="str">
            <v> -</v>
          </cell>
        </row>
        <row r="56">
          <cell r="I56" t="str">
            <v> -</v>
          </cell>
        </row>
        <row r="57">
          <cell r="I57" t="str">
            <v> -</v>
          </cell>
        </row>
        <row r="58">
          <cell r="I58" t="str">
            <v> -</v>
          </cell>
        </row>
        <row r="59">
          <cell r="I59" t="str">
            <v> -</v>
          </cell>
        </row>
        <row r="60">
          <cell r="I60" t="str">
            <v> -</v>
          </cell>
        </row>
        <row r="61">
          <cell r="I61" t="str">
            <v> -</v>
          </cell>
        </row>
        <row r="62">
          <cell r="I62" t="str">
            <v> -</v>
          </cell>
        </row>
        <row r="63">
          <cell r="I63" t="str">
            <v> -</v>
          </cell>
        </row>
        <row r="64">
          <cell r="I64" t="str">
            <v> -</v>
          </cell>
        </row>
        <row r="65">
          <cell r="I65" t="str">
            <v> -</v>
          </cell>
        </row>
      </sheetData>
      <sheetData sheetId="29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>
            <v>45</v>
          </cell>
        </row>
        <row r="51">
          <cell r="I51">
            <v>0.5</v>
          </cell>
        </row>
        <row r="53">
          <cell r="I53" t="str">
            <v>-</v>
          </cell>
        </row>
        <row r="54">
          <cell r="I54" t="str">
            <v>-</v>
          </cell>
        </row>
        <row r="55">
          <cell r="I55" t="str">
            <v>-</v>
          </cell>
        </row>
        <row r="56">
          <cell r="I56">
            <v>7600</v>
          </cell>
        </row>
        <row r="57">
          <cell r="I57" t="str">
            <v>-</v>
          </cell>
        </row>
        <row r="58">
          <cell r="I58" t="str">
            <v>-</v>
          </cell>
        </row>
        <row r="59">
          <cell r="I59" t="str">
            <v>-</v>
          </cell>
        </row>
        <row r="60">
          <cell r="I60" t="str">
            <v>-</v>
          </cell>
        </row>
        <row r="61">
          <cell r="I61" t="str">
            <v>-</v>
          </cell>
        </row>
        <row r="62">
          <cell r="I62" t="str">
            <v>-</v>
          </cell>
        </row>
        <row r="63">
          <cell r="I63" t="str">
            <v>-</v>
          </cell>
        </row>
        <row r="64">
          <cell r="I64" t="str">
            <v>-</v>
          </cell>
        </row>
        <row r="65">
          <cell r="I65" t="str">
            <v>-</v>
          </cell>
        </row>
      </sheetData>
      <sheetData sheetId="30">
        <row r="43">
          <cell r="I43" t="str">
            <v>-</v>
          </cell>
        </row>
        <row r="44">
          <cell r="I44" t="str">
            <v>-</v>
          </cell>
        </row>
        <row r="45">
          <cell r="I45" t="str">
            <v>-</v>
          </cell>
        </row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</sheetData>
      <sheetData sheetId="31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  <row r="53">
          <cell r="I53" t="str">
            <v>-</v>
          </cell>
        </row>
        <row r="54">
          <cell r="I54" t="str">
            <v>-</v>
          </cell>
        </row>
        <row r="55">
          <cell r="I55" t="str">
            <v>-</v>
          </cell>
        </row>
        <row r="56">
          <cell r="I56" t="str">
            <v>-</v>
          </cell>
        </row>
        <row r="57">
          <cell r="I57" t="str">
            <v>-</v>
          </cell>
        </row>
        <row r="58">
          <cell r="I58" t="str">
            <v>-</v>
          </cell>
        </row>
        <row r="59">
          <cell r="I59" t="str">
            <v>-</v>
          </cell>
        </row>
        <row r="60">
          <cell r="I60" t="str">
            <v>-</v>
          </cell>
        </row>
        <row r="61">
          <cell r="I61" t="str">
            <v>-</v>
          </cell>
        </row>
        <row r="62">
          <cell r="I62" t="str">
            <v>-</v>
          </cell>
        </row>
        <row r="63">
          <cell r="I63" t="str">
            <v>-</v>
          </cell>
        </row>
        <row r="64">
          <cell r="I64" t="str">
            <v>-</v>
          </cell>
        </row>
        <row r="65">
          <cell r="I65" t="str">
            <v>-</v>
          </cell>
        </row>
      </sheetData>
      <sheetData sheetId="32">
        <row r="43">
          <cell r="I43" t="str">
            <v> -</v>
          </cell>
        </row>
        <row r="44">
          <cell r="I44" t="str">
            <v> -</v>
          </cell>
        </row>
        <row r="45">
          <cell r="I45" t="str">
            <v> -</v>
          </cell>
        </row>
        <row r="46">
          <cell r="I46">
            <v>66.67</v>
          </cell>
        </row>
        <row r="47">
          <cell r="I47">
            <v>38.33</v>
          </cell>
        </row>
        <row r="48">
          <cell r="I48">
            <v>0.5</v>
          </cell>
        </row>
        <row r="55">
          <cell r="I55" t="str">
            <v>-</v>
          </cell>
        </row>
        <row r="56">
          <cell r="I56" t="str">
            <v>-</v>
          </cell>
        </row>
        <row r="57">
          <cell r="I57" t="str">
            <v>-</v>
          </cell>
        </row>
        <row r="58">
          <cell r="I58" t="str">
            <v>-</v>
          </cell>
        </row>
        <row r="59">
          <cell r="I59" t="str">
            <v>-</v>
          </cell>
        </row>
        <row r="60">
          <cell r="I60" t="str">
            <v>-</v>
          </cell>
        </row>
        <row r="61">
          <cell r="I61" t="str">
            <v>-</v>
          </cell>
        </row>
        <row r="62">
          <cell r="I62" t="str">
            <v>-</v>
          </cell>
        </row>
      </sheetData>
      <sheetData sheetId="33">
        <row r="43">
          <cell r="I43" t="str">
            <v>-</v>
          </cell>
        </row>
        <row r="44">
          <cell r="I44" t="str">
            <v>-</v>
          </cell>
        </row>
        <row r="45">
          <cell r="I45" t="str">
            <v>-</v>
          </cell>
        </row>
        <row r="46">
          <cell r="I46" t="str">
            <v>-</v>
          </cell>
        </row>
        <row r="47">
          <cell r="I47">
            <v>50</v>
          </cell>
        </row>
        <row r="48">
          <cell r="I48">
            <v>1</v>
          </cell>
        </row>
        <row r="50">
          <cell r="I50" t="str">
            <v>-</v>
          </cell>
        </row>
        <row r="51">
          <cell r="I51" t="str">
            <v>-</v>
          </cell>
        </row>
        <row r="52">
          <cell r="I52" t="str">
            <v>-</v>
          </cell>
        </row>
        <row r="53">
          <cell r="I53" t="str">
            <v>-</v>
          </cell>
        </row>
        <row r="54">
          <cell r="I54" t="str">
            <v>-</v>
          </cell>
        </row>
        <row r="55">
          <cell r="I55" t="str">
            <v>-</v>
          </cell>
        </row>
        <row r="56">
          <cell r="I56" t="str">
            <v>-</v>
          </cell>
        </row>
        <row r="57">
          <cell r="I57" t="str">
            <v>-</v>
          </cell>
        </row>
        <row r="58">
          <cell r="I58" t="str">
            <v>-</v>
          </cell>
        </row>
        <row r="59">
          <cell r="I59" t="str">
            <v>-</v>
          </cell>
        </row>
        <row r="60">
          <cell r="I60" t="str">
            <v>-</v>
          </cell>
        </row>
        <row r="61">
          <cell r="I61" t="str">
            <v>-</v>
          </cell>
        </row>
        <row r="62">
          <cell r="I62">
            <v>405</v>
          </cell>
        </row>
      </sheetData>
      <sheetData sheetId="34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  <row r="53">
          <cell r="I53" t="str">
            <v>-</v>
          </cell>
        </row>
        <row r="54">
          <cell r="I54" t="str">
            <v>-</v>
          </cell>
        </row>
        <row r="55">
          <cell r="I55" t="str">
            <v>-</v>
          </cell>
        </row>
        <row r="56">
          <cell r="I56">
            <v>8540</v>
          </cell>
        </row>
        <row r="57">
          <cell r="I57" t="str">
            <v>-</v>
          </cell>
        </row>
        <row r="58">
          <cell r="I58" t="str">
            <v>-</v>
          </cell>
        </row>
        <row r="59">
          <cell r="I59" t="str">
            <v>-</v>
          </cell>
        </row>
        <row r="60">
          <cell r="I60" t="str">
            <v>-</v>
          </cell>
        </row>
        <row r="61">
          <cell r="I61" t="str">
            <v>-</v>
          </cell>
        </row>
        <row r="62">
          <cell r="I62" t="str">
            <v>-</v>
          </cell>
        </row>
        <row r="63">
          <cell r="I63" t="str">
            <v>-</v>
          </cell>
        </row>
        <row r="64">
          <cell r="I64" t="str">
            <v>-</v>
          </cell>
        </row>
        <row r="65">
          <cell r="I65" t="str">
            <v>-</v>
          </cell>
        </row>
      </sheetData>
      <sheetData sheetId="35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</sheetData>
      <sheetData sheetId="36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  <row r="53">
          <cell r="I53" t="str">
            <v>-</v>
          </cell>
        </row>
        <row r="54">
          <cell r="I54" t="str">
            <v>-</v>
          </cell>
        </row>
        <row r="55">
          <cell r="I55" t="str">
            <v>-</v>
          </cell>
        </row>
        <row r="56">
          <cell r="I56" t="str">
            <v>-</v>
          </cell>
        </row>
        <row r="57">
          <cell r="I57" t="str">
            <v>-</v>
          </cell>
        </row>
        <row r="58">
          <cell r="I58" t="str">
            <v>-</v>
          </cell>
        </row>
        <row r="59">
          <cell r="I59" t="str">
            <v>-</v>
          </cell>
        </row>
        <row r="60">
          <cell r="I60" t="str">
            <v>-</v>
          </cell>
        </row>
        <row r="61">
          <cell r="I61" t="str">
            <v>-</v>
          </cell>
        </row>
        <row r="62">
          <cell r="I62" t="str">
            <v>-</v>
          </cell>
        </row>
        <row r="63">
          <cell r="I63" t="str">
            <v>-</v>
          </cell>
        </row>
        <row r="64">
          <cell r="I64" t="str">
            <v>-</v>
          </cell>
        </row>
        <row r="65">
          <cell r="I65" t="str">
            <v>-</v>
          </cell>
        </row>
      </sheetData>
      <sheetData sheetId="37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</sheetData>
      <sheetData sheetId="38">
        <row r="43">
          <cell r="I43" t="str">
            <v>-</v>
          </cell>
        </row>
        <row r="44">
          <cell r="I44" t="str">
            <v>-</v>
          </cell>
        </row>
        <row r="45">
          <cell r="I45" t="str">
            <v>-</v>
          </cell>
        </row>
        <row r="46">
          <cell r="I46" t="str">
            <v>-</v>
          </cell>
        </row>
        <row r="47">
          <cell r="I47" t="str">
            <v> -</v>
          </cell>
        </row>
        <row r="48">
          <cell r="I48" t="str">
            <v> -</v>
          </cell>
        </row>
      </sheetData>
      <sheetData sheetId="39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>
            <v>60</v>
          </cell>
        </row>
        <row r="51">
          <cell r="I51">
            <v>0.5</v>
          </cell>
        </row>
      </sheetData>
      <sheetData sheetId="40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  <row r="53">
          <cell r="I53" t="str">
            <v>-</v>
          </cell>
        </row>
        <row r="54">
          <cell r="I54" t="str">
            <v>-</v>
          </cell>
        </row>
        <row r="55">
          <cell r="I55" t="str">
            <v>-</v>
          </cell>
        </row>
        <row r="56">
          <cell r="I56" t="str">
            <v>-</v>
          </cell>
        </row>
        <row r="57">
          <cell r="I57" t="str">
            <v>-</v>
          </cell>
        </row>
        <row r="58">
          <cell r="I58" t="str">
            <v>-</v>
          </cell>
        </row>
        <row r="59">
          <cell r="I59" t="str">
            <v>-</v>
          </cell>
        </row>
        <row r="60">
          <cell r="I60" t="str">
            <v>-</v>
          </cell>
        </row>
        <row r="61">
          <cell r="I61" t="str">
            <v>-</v>
          </cell>
        </row>
        <row r="62">
          <cell r="I62" t="str">
            <v>-</v>
          </cell>
        </row>
        <row r="63">
          <cell r="I63" t="str">
            <v>-</v>
          </cell>
        </row>
        <row r="64">
          <cell r="I64" t="str">
            <v>-</v>
          </cell>
        </row>
        <row r="65">
          <cell r="I65" t="str">
            <v>-</v>
          </cell>
        </row>
      </sheetData>
      <sheetData sheetId="41">
        <row r="46">
          <cell r="I46" t="str">
            <v> -</v>
          </cell>
        </row>
        <row r="47">
          <cell r="I47" t="str">
            <v> -</v>
          </cell>
        </row>
        <row r="48">
          <cell r="I48" t="str">
            <v> -</v>
          </cell>
        </row>
        <row r="49">
          <cell r="I49" t="str">
            <v> -</v>
          </cell>
        </row>
        <row r="50">
          <cell r="I50">
            <v>40</v>
          </cell>
        </row>
        <row r="51">
          <cell r="I51">
            <v>0.5</v>
          </cell>
        </row>
      </sheetData>
      <sheetData sheetId="42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</sheetData>
      <sheetData sheetId="43">
        <row r="44">
          <cell r="I44" t="str">
            <v>-</v>
          </cell>
        </row>
        <row r="45">
          <cell r="I45" t="str">
            <v>-</v>
          </cell>
        </row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</sheetData>
      <sheetData sheetId="44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  <row r="53">
          <cell r="I53" t="str">
            <v>-</v>
          </cell>
        </row>
        <row r="54">
          <cell r="I54" t="str">
            <v>-</v>
          </cell>
        </row>
        <row r="55">
          <cell r="I55" t="str">
            <v>-</v>
          </cell>
        </row>
        <row r="56">
          <cell r="I56" t="str">
            <v>-</v>
          </cell>
        </row>
        <row r="57">
          <cell r="I57" t="str">
            <v>-</v>
          </cell>
        </row>
        <row r="58">
          <cell r="I58" t="str">
            <v>-</v>
          </cell>
        </row>
        <row r="59">
          <cell r="I59" t="str">
            <v>-</v>
          </cell>
        </row>
        <row r="60">
          <cell r="I60" t="str">
            <v>-</v>
          </cell>
        </row>
        <row r="61">
          <cell r="I61" t="str">
            <v>-</v>
          </cell>
        </row>
        <row r="62">
          <cell r="I62" t="str">
            <v>-</v>
          </cell>
        </row>
        <row r="63">
          <cell r="I63" t="str">
            <v>-</v>
          </cell>
        </row>
        <row r="64">
          <cell r="I64" t="str">
            <v>-</v>
          </cell>
        </row>
        <row r="65">
          <cell r="I65" t="str">
            <v>-</v>
          </cell>
        </row>
      </sheetData>
      <sheetData sheetId="45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  <row r="61">
          <cell r="I61" t="str">
            <v>-</v>
          </cell>
        </row>
        <row r="62">
          <cell r="I62" t="str">
            <v>-</v>
          </cell>
        </row>
        <row r="63">
          <cell r="I63" t="str">
            <v>-</v>
          </cell>
        </row>
        <row r="64">
          <cell r="I64" t="str">
            <v>-</v>
          </cell>
        </row>
        <row r="65">
          <cell r="I65" t="str">
            <v>-</v>
          </cell>
        </row>
      </sheetData>
      <sheetData sheetId="46">
        <row r="45">
          <cell r="I45" t="str">
            <v>-</v>
          </cell>
        </row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2">
          <cell r="I52" t="str">
            <v>-</v>
          </cell>
        </row>
        <row r="53">
          <cell r="I53" t="str">
            <v>-</v>
          </cell>
        </row>
        <row r="54">
          <cell r="I54" t="str">
            <v>-</v>
          </cell>
        </row>
        <row r="56">
          <cell r="I56" t="str">
            <v>-</v>
          </cell>
        </row>
        <row r="57">
          <cell r="I57" t="str">
            <v>-</v>
          </cell>
        </row>
        <row r="58">
          <cell r="I58" t="str">
            <v>-</v>
          </cell>
        </row>
        <row r="59">
          <cell r="I59" t="str">
            <v>-</v>
          </cell>
        </row>
        <row r="60">
          <cell r="I60" t="str">
            <v>-</v>
          </cell>
        </row>
        <row r="61">
          <cell r="I61" t="str">
            <v>-</v>
          </cell>
        </row>
        <row r="62">
          <cell r="I62" t="str">
            <v>-</v>
          </cell>
        </row>
        <row r="63">
          <cell r="I63" t="str">
            <v>-</v>
          </cell>
        </row>
        <row r="64">
          <cell r="I64">
            <v>1300</v>
          </cell>
        </row>
      </sheetData>
      <sheetData sheetId="47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</sheetData>
      <sheetData sheetId="48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</sheetData>
      <sheetData sheetId="49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</sheetData>
      <sheetData sheetId="50">
        <row r="46">
          <cell r="I46" t="str">
            <v>-</v>
          </cell>
        </row>
        <row r="47">
          <cell r="I47" t="str">
            <v>-</v>
          </cell>
        </row>
        <row r="48">
          <cell r="I48" t="str">
            <v>-</v>
          </cell>
        </row>
        <row r="49">
          <cell r="I49" t="str">
            <v>-</v>
          </cell>
        </row>
        <row r="50">
          <cell r="I50" t="str">
            <v>-</v>
          </cell>
        </row>
        <row r="51">
          <cell r="I51" t="str">
            <v>-</v>
          </cell>
        </row>
      </sheetData>
      <sheetData sheetId="51">
        <row r="45">
          <cell r="I45" t="str">
            <v> -</v>
          </cell>
        </row>
        <row r="46">
          <cell r="I46" t="str">
            <v> - </v>
          </cell>
        </row>
        <row r="47">
          <cell r="I47" t="str">
            <v> -</v>
          </cell>
        </row>
        <row r="48">
          <cell r="I48" t="str">
            <v> - </v>
          </cell>
        </row>
        <row r="49">
          <cell r="I49" t="str">
            <v> -</v>
          </cell>
        </row>
        <row r="50">
          <cell r="I50" t="str">
            <v> -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zoomScale="66" zoomScaleNormal="66" zoomScaleSheetLayoutView="100" zoomScalePageLayoutView="0" workbookViewId="0" topLeftCell="A1">
      <selection activeCell="X8" sqref="X8"/>
    </sheetView>
  </sheetViews>
  <sheetFormatPr defaultColWidth="9.00390625" defaultRowHeight="12.75"/>
  <cols>
    <col min="1" max="1" width="4.125" style="82" customWidth="1"/>
    <col min="2" max="2" width="44.125" style="83" customWidth="1"/>
    <col min="3" max="3" width="9.125" style="83" customWidth="1"/>
    <col min="4" max="4" width="8.875" style="53" customWidth="1"/>
    <col min="5" max="5" width="7.00390625" style="53" customWidth="1"/>
    <col min="6" max="6" width="9.00390625" style="53" customWidth="1"/>
    <col min="7" max="7" width="8.875" style="83" customWidth="1"/>
    <col min="8" max="8" width="7.00390625" style="83" customWidth="1"/>
    <col min="9" max="9" width="6.125" style="83" customWidth="1"/>
    <col min="10" max="10" width="5.125" style="83" customWidth="1"/>
    <col min="11" max="11" width="4.375" style="83" customWidth="1"/>
    <col min="12" max="12" width="39.375" style="83" customWidth="1"/>
    <col min="13" max="13" width="9.625" style="83" customWidth="1"/>
    <col min="14" max="14" width="8.625" style="83" customWidth="1"/>
    <col min="15" max="15" width="6.75390625" style="83" customWidth="1"/>
    <col min="16" max="16" width="8.625" style="83" customWidth="1"/>
    <col min="17" max="17" width="9.00390625" style="83" customWidth="1"/>
    <col min="18" max="18" width="7.625" style="83" customWidth="1"/>
    <col min="19" max="19" width="6.625" style="83" customWidth="1"/>
    <col min="20" max="16384" width="9.125" style="83" customWidth="1"/>
  </cols>
  <sheetData>
    <row r="1" spans="14:19" ht="15">
      <c r="N1" s="84" t="s">
        <v>0</v>
      </c>
      <c r="O1" s="84"/>
      <c r="P1" s="84"/>
      <c r="Q1" s="84"/>
      <c r="R1" s="85"/>
      <c r="S1" s="86"/>
    </row>
    <row r="2" ht="6" customHeight="1"/>
    <row r="3" spans="1:19" ht="54.75" customHeight="1">
      <c r="A3" s="87" t="s">
        <v>212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6"/>
      <c r="S3" s="86"/>
    </row>
    <row r="4" spans="2:6" ht="9.75" customHeight="1">
      <c r="B4" s="89"/>
      <c r="C4" s="89"/>
      <c r="D4" s="89"/>
      <c r="E4" s="89"/>
      <c r="F4" s="89"/>
    </row>
    <row r="5" spans="1:19" ht="14.25" customHeight="1">
      <c r="A5" s="90"/>
      <c r="B5" s="91" t="s">
        <v>1</v>
      </c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19" ht="20.25" customHeight="1">
      <c r="A6" s="68" t="s">
        <v>2</v>
      </c>
      <c r="B6" s="72" t="s">
        <v>3</v>
      </c>
      <c r="C6" s="66" t="s">
        <v>4</v>
      </c>
      <c r="D6" s="75"/>
      <c r="E6" s="76"/>
      <c r="F6" s="67" t="s">
        <v>5</v>
      </c>
      <c r="G6" s="77"/>
      <c r="H6" s="77"/>
      <c r="I6" s="68" t="s">
        <v>6</v>
      </c>
      <c r="J6" s="1"/>
      <c r="K6" s="68" t="s">
        <v>2</v>
      </c>
      <c r="L6" s="72" t="s">
        <v>3</v>
      </c>
      <c r="M6" s="66" t="s">
        <v>4</v>
      </c>
      <c r="N6" s="75"/>
      <c r="O6" s="76"/>
      <c r="P6" s="67" t="s">
        <v>5</v>
      </c>
      <c r="Q6" s="77"/>
      <c r="R6" s="77"/>
      <c r="S6" s="68" t="s">
        <v>6</v>
      </c>
    </row>
    <row r="7" spans="1:19" ht="37.5" customHeight="1">
      <c r="A7" s="78"/>
      <c r="B7" s="78"/>
      <c r="C7" s="2" t="s">
        <v>7</v>
      </c>
      <c r="D7" s="3" t="s">
        <v>8</v>
      </c>
      <c r="E7" s="61" t="s">
        <v>9</v>
      </c>
      <c r="F7" s="2" t="str">
        <f>C7</f>
        <v>на 31.12.2014</v>
      </c>
      <c r="G7" s="3" t="str">
        <f>D7</f>
        <v>на 01.07.2015</v>
      </c>
      <c r="H7" s="61" t="s">
        <v>9</v>
      </c>
      <c r="I7" s="69"/>
      <c r="J7" s="1"/>
      <c r="K7" s="78"/>
      <c r="L7" s="78"/>
      <c r="M7" s="2" t="str">
        <f>C7</f>
        <v>на 31.12.2014</v>
      </c>
      <c r="N7" s="3" t="str">
        <f>G7</f>
        <v>на 01.07.2015</v>
      </c>
      <c r="O7" s="61" t="s">
        <v>9</v>
      </c>
      <c r="P7" s="2" t="str">
        <f>C7</f>
        <v>на 31.12.2014</v>
      </c>
      <c r="Q7" s="3" t="str">
        <f>N7</f>
        <v>на 01.07.2015</v>
      </c>
      <c r="R7" s="61" t="s">
        <v>9</v>
      </c>
      <c r="S7" s="69"/>
    </row>
    <row r="8" spans="1:19" ht="13.5" customHeight="1">
      <c r="A8" s="4" t="s">
        <v>10</v>
      </c>
      <c r="B8" s="5" t="s">
        <v>11</v>
      </c>
      <c r="C8" s="5">
        <v>1</v>
      </c>
      <c r="D8" s="6">
        <f aca="true" t="shared" si="0" ref="D8:I8">C8+1</f>
        <v>2</v>
      </c>
      <c r="E8" s="6">
        <f t="shared" si="0"/>
        <v>3</v>
      </c>
      <c r="F8" s="6">
        <f t="shared" si="0"/>
        <v>4</v>
      </c>
      <c r="G8" s="6">
        <f t="shared" si="0"/>
        <v>5</v>
      </c>
      <c r="H8" s="6">
        <f t="shared" si="0"/>
        <v>6</v>
      </c>
      <c r="I8" s="6">
        <f t="shared" si="0"/>
        <v>7</v>
      </c>
      <c r="J8" s="1"/>
      <c r="K8" s="60" t="s">
        <v>10</v>
      </c>
      <c r="L8" s="7" t="s">
        <v>11</v>
      </c>
      <c r="M8" s="5">
        <v>1</v>
      </c>
      <c r="N8" s="6">
        <f aca="true" t="shared" si="1" ref="N8:S8">M8+1</f>
        <v>2</v>
      </c>
      <c r="O8" s="6">
        <f t="shared" si="1"/>
        <v>3</v>
      </c>
      <c r="P8" s="6">
        <f t="shared" si="1"/>
        <v>4</v>
      </c>
      <c r="Q8" s="6">
        <f t="shared" si="1"/>
        <v>5</v>
      </c>
      <c r="R8" s="6">
        <f t="shared" si="1"/>
        <v>6</v>
      </c>
      <c r="S8" s="6">
        <f t="shared" si="1"/>
        <v>7</v>
      </c>
    </row>
    <row r="9" spans="1:19" ht="15.75" customHeight="1">
      <c r="A9" s="8">
        <v>1</v>
      </c>
      <c r="B9" s="9" t="s">
        <v>12</v>
      </c>
      <c r="C9" s="10">
        <v>247.92555555555555</v>
      </c>
      <c r="D9" s="10">
        <f>'[1]таблица 4'!AU66</f>
        <v>250.82888888888888</v>
      </c>
      <c r="E9" s="79">
        <f aca="true" t="shared" si="2" ref="E9:E19">D9/C9*100</f>
        <v>101.17105044973178</v>
      </c>
      <c r="F9" s="10">
        <v>279.31714285714287</v>
      </c>
      <c r="G9" s="10">
        <f>'[1]таблица 5 на 01.07.15'!AU7</f>
        <v>299.44536585365853</v>
      </c>
      <c r="H9" s="79">
        <f aca="true" t="shared" si="3" ref="H9:H30">G9/F9*100</f>
        <v>107.20622543629923</v>
      </c>
      <c r="I9" s="11">
        <f aca="true" t="shared" si="4" ref="I9:I30">G9/D9*100-100</f>
        <v>19.382327601947622</v>
      </c>
      <c r="J9" s="80"/>
      <c r="K9" s="8">
        <v>42</v>
      </c>
      <c r="L9" s="9" t="s">
        <v>13</v>
      </c>
      <c r="M9" s="12">
        <v>56.057142857142864</v>
      </c>
      <c r="N9" s="13">
        <f>'[1]таблица 4'!AU24</f>
        <v>56.42</v>
      </c>
      <c r="O9" s="79">
        <f aca="true" t="shared" si="5" ref="O9:O16">N9/M9*100</f>
        <v>100.6472986748216</v>
      </c>
      <c r="P9" s="12">
        <v>67.68435897435897</v>
      </c>
      <c r="Q9" s="10">
        <f>'[1]таблица 5 на 01.07.15'!AU62</f>
        <v>75.72293650793651</v>
      </c>
      <c r="R9" s="79">
        <f aca="true" t="shared" si="6" ref="R9:R28">Q9/P9*100</f>
        <v>111.876565953181</v>
      </c>
      <c r="S9" s="11">
        <f aca="true" t="shared" si="7" ref="S9:S24">Q9/N9*100-100</f>
        <v>34.21293248482189</v>
      </c>
    </row>
    <row r="10" spans="1:19" ht="14.25" customHeight="1">
      <c r="A10" s="8">
        <f>A9+1</f>
        <v>2</v>
      </c>
      <c r="B10" s="9" t="s">
        <v>14</v>
      </c>
      <c r="C10" s="10">
        <v>227.15555555555557</v>
      </c>
      <c r="D10" s="10">
        <f>'[1]таблица 4'!AU71</f>
        <v>233.23666666666668</v>
      </c>
      <c r="E10" s="79">
        <f t="shared" si="2"/>
        <v>102.67706906671886</v>
      </c>
      <c r="F10" s="10">
        <v>271.4630232558139</v>
      </c>
      <c r="G10" s="10">
        <f>'[1]таблица 5 на 01.07.15'!AU11</f>
        <v>269.2333333333333</v>
      </c>
      <c r="H10" s="79">
        <f t="shared" si="3"/>
        <v>99.17863954518054</v>
      </c>
      <c r="I10" s="11">
        <f t="shared" si="4"/>
        <v>15.433536750939652</v>
      </c>
      <c r="J10" s="80"/>
      <c r="K10" s="8">
        <f aca="true" t="shared" si="8" ref="K10:K34">K9+1</f>
        <v>43</v>
      </c>
      <c r="L10" s="9" t="s">
        <v>15</v>
      </c>
      <c r="M10" s="12">
        <v>22.209166666666665</v>
      </c>
      <c r="N10" s="13">
        <f>'[1]таблица 4'!AU13</f>
        <v>45.585</v>
      </c>
      <c r="O10" s="79">
        <f t="shared" si="5"/>
        <v>205.25308618813557</v>
      </c>
      <c r="P10" s="12">
        <v>27.152954545454545</v>
      </c>
      <c r="Q10" s="10">
        <f>'[1]таблица 5 на 01.07.15'!AU63</f>
        <v>51.82145292207792</v>
      </c>
      <c r="R10" s="79">
        <f t="shared" si="6"/>
        <v>190.85014426451403</v>
      </c>
      <c r="S10" s="11">
        <f t="shared" si="7"/>
        <v>13.680932153291465</v>
      </c>
    </row>
    <row r="11" spans="1:19" ht="15" customHeight="1">
      <c r="A11" s="8">
        <f aca="true" t="shared" si="9" ref="A11:A30">A10+1</f>
        <v>3</v>
      </c>
      <c r="B11" s="9" t="s">
        <v>200</v>
      </c>
      <c r="C11" s="10">
        <v>117.49583333333334</v>
      </c>
      <c r="D11" s="10">
        <v>114</v>
      </c>
      <c r="E11" s="79">
        <f t="shared" si="2"/>
        <v>97.02471718855278</v>
      </c>
      <c r="F11" s="10">
        <v>139.19886363636363</v>
      </c>
      <c r="G11" s="10">
        <f>'[1]таблица 5 на 01.07.15'!AU13</f>
        <v>133.80579545454546</v>
      </c>
      <c r="H11" s="79">
        <f t="shared" si="3"/>
        <v>96.12563778113393</v>
      </c>
      <c r="I11" s="11">
        <f t="shared" si="4"/>
        <v>17.373504784689004</v>
      </c>
      <c r="J11" s="80"/>
      <c r="K11" s="8">
        <f t="shared" si="8"/>
        <v>44</v>
      </c>
      <c r="L11" s="9" t="s">
        <v>16</v>
      </c>
      <c r="M11" s="12">
        <v>19.632857142857144</v>
      </c>
      <c r="N11" s="13">
        <f>'[1]таблица 4'!AU14</f>
        <v>30.90500000000001</v>
      </c>
      <c r="O11" s="79">
        <f t="shared" si="5"/>
        <v>157.41468383904535</v>
      </c>
      <c r="P11" s="12">
        <v>26.112499999999997</v>
      </c>
      <c r="Q11" s="10">
        <f>'[1]таблица 5 на 01.07.15'!AU64</f>
        <v>36.30833333333333</v>
      </c>
      <c r="R11" s="79">
        <f t="shared" si="6"/>
        <v>139.04579543641296</v>
      </c>
      <c r="S11" s="11">
        <f t="shared" si="7"/>
        <v>17.48368656635924</v>
      </c>
    </row>
    <row r="12" spans="1:19" ht="15" customHeight="1">
      <c r="A12" s="8">
        <f t="shared" si="9"/>
        <v>4</v>
      </c>
      <c r="B12" s="9" t="s">
        <v>201</v>
      </c>
      <c r="C12" s="10">
        <v>113.7909090909091</v>
      </c>
      <c r="D12" s="10">
        <f>'[1]таблица 4'!AU74</f>
        <v>111.37692307692308</v>
      </c>
      <c r="E12" s="79">
        <f t="shared" si="2"/>
        <v>97.87857744237068</v>
      </c>
      <c r="F12" s="10">
        <v>132.40196153846153</v>
      </c>
      <c r="G12" s="10">
        <f>'[2]таблица 3'!D11</f>
        <v>132.37814393939394</v>
      </c>
      <c r="H12" s="12">
        <f t="shared" si="3"/>
        <v>99.98201114334648</v>
      </c>
      <c r="I12" s="11">
        <f t="shared" si="4"/>
        <v>18.85598944762215</v>
      </c>
      <c r="J12" s="80"/>
      <c r="K12" s="8">
        <f t="shared" si="8"/>
        <v>45</v>
      </c>
      <c r="L12" s="9" t="s">
        <v>17</v>
      </c>
      <c r="M12" s="12">
        <v>19.295</v>
      </c>
      <c r="N12" s="13">
        <f>'[1]таблица 4'!AU20</f>
        <v>31</v>
      </c>
      <c r="O12" s="79">
        <f t="shared" si="5"/>
        <v>160.66338429644983</v>
      </c>
      <c r="P12" s="12">
        <v>25.96</v>
      </c>
      <c r="Q12" s="10">
        <f>'[1]таблица 5 на 01.07.15'!AU65</f>
        <v>41.39375</v>
      </c>
      <c r="R12" s="79">
        <f t="shared" si="6"/>
        <v>159.4520416024653</v>
      </c>
      <c r="S12" s="11">
        <f t="shared" si="7"/>
        <v>33.528225806451616</v>
      </c>
    </row>
    <row r="13" spans="1:19" ht="15" customHeight="1">
      <c r="A13" s="8">
        <f t="shared" si="9"/>
        <v>5</v>
      </c>
      <c r="B13" s="9" t="s">
        <v>18</v>
      </c>
      <c r="C13" s="10">
        <v>186.1076923076923</v>
      </c>
      <c r="D13" s="10">
        <f>'[1]таблица 4'!AU76</f>
        <v>199.10846153846154</v>
      </c>
      <c r="E13" s="79">
        <f t="shared" si="2"/>
        <v>106.98561626849632</v>
      </c>
      <c r="F13" s="10">
        <v>215.4057142857143</v>
      </c>
      <c r="G13" s="10">
        <f>'[1]таблица 5 на 01.07.15'!AU19</f>
        <v>221.81304232804237</v>
      </c>
      <c r="H13" s="79">
        <f t="shared" si="3"/>
        <v>102.97453949333459</v>
      </c>
      <c r="I13" s="11">
        <f t="shared" si="4"/>
        <v>11.40312200403146</v>
      </c>
      <c r="J13" s="80"/>
      <c r="K13" s="8">
        <f t="shared" si="8"/>
        <v>46</v>
      </c>
      <c r="L13" s="9" t="s">
        <v>19</v>
      </c>
      <c r="M13" s="12">
        <v>105.00714285714287</v>
      </c>
      <c r="N13" s="13">
        <f>'[1]таблица 4'!AU16</f>
        <v>58.86</v>
      </c>
      <c r="O13" s="79">
        <f t="shared" si="5"/>
        <v>56.053329705462204</v>
      </c>
      <c r="P13" s="12">
        <v>128.56287878787882</v>
      </c>
      <c r="Q13" s="10">
        <f>'[1]таблица 5 на 01.07.15'!AU66</f>
        <v>66.87987373737376</v>
      </c>
      <c r="R13" s="79">
        <f t="shared" si="6"/>
        <v>52.021138891671534</v>
      </c>
      <c r="S13" s="11">
        <f t="shared" si="7"/>
        <v>13.62533764419598</v>
      </c>
    </row>
    <row r="14" spans="1:19" ht="15.75" customHeight="1">
      <c r="A14" s="8">
        <f t="shared" si="9"/>
        <v>6</v>
      </c>
      <c r="B14" s="14" t="s">
        <v>20</v>
      </c>
      <c r="C14" s="12">
        <v>245.8923076923077</v>
      </c>
      <c r="D14" s="10">
        <f>'[1]таблица 4'!AU78</f>
        <v>249.66769230769233</v>
      </c>
      <c r="E14" s="79">
        <f t="shared" si="2"/>
        <v>101.53538134267662</v>
      </c>
      <c r="F14" s="12">
        <v>281.2054578754579</v>
      </c>
      <c r="G14" s="10">
        <f>'[1]таблица 5 на 01.07.15'!AU20</f>
        <v>295.89794871794874</v>
      </c>
      <c r="H14" s="79">
        <f t="shared" si="3"/>
        <v>105.224824209848</v>
      </c>
      <c r="I14" s="11">
        <f t="shared" si="4"/>
        <v>18.516715552159596</v>
      </c>
      <c r="J14" s="80"/>
      <c r="K14" s="8">
        <f t="shared" si="8"/>
        <v>47</v>
      </c>
      <c r="L14" s="14" t="s">
        <v>21</v>
      </c>
      <c r="M14" s="12">
        <v>103.65714285714284</v>
      </c>
      <c r="N14" s="13">
        <f>'[1]таблица 4'!AU15</f>
        <v>29.619999999999997</v>
      </c>
      <c r="O14" s="79">
        <f t="shared" si="5"/>
        <v>28.57497243660419</v>
      </c>
      <c r="P14" s="12">
        <v>124.645</v>
      </c>
      <c r="Q14" s="10">
        <f>'[1]таблица 5 на 01.07.15'!AU67</f>
        <v>33.940075757575755</v>
      </c>
      <c r="R14" s="79">
        <f t="shared" si="6"/>
        <v>27.229392079566573</v>
      </c>
      <c r="S14" s="11">
        <f t="shared" si="7"/>
        <v>14.584995805454952</v>
      </c>
    </row>
    <row r="15" spans="1:19" ht="26.25" customHeight="1">
      <c r="A15" s="8">
        <f t="shared" si="9"/>
        <v>7</v>
      </c>
      <c r="B15" s="15" t="s">
        <v>22</v>
      </c>
      <c r="C15" s="12">
        <v>35.859633027522975</v>
      </c>
      <c r="D15" s="10">
        <f>'[1]таблица 4'!AU118</f>
        <v>36.287368421052626</v>
      </c>
      <c r="E15" s="79">
        <f t="shared" si="2"/>
        <v>101.1928047149879</v>
      </c>
      <c r="F15" s="12">
        <v>39.739655963302795</v>
      </c>
      <c r="G15" s="10">
        <f>'[1]таблица 5 на 01.07.15'!AU23</f>
        <v>40.55976048951049</v>
      </c>
      <c r="H15" s="79">
        <f t="shared" si="3"/>
        <v>102.06369307012876</v>
      </c>
      <c r="I15" s="11">
        <f t="shared" si="4"/>
        <v>11.773772126113101</v>
      </c>
      <c r="J15" s="16"/>
      <c r="K15" s="8">
        <f t="shared" si="8"/>
        <v>48</v>
      </c>
      <c r="L15" s="14" t="s">
        <v>23</v>
      </c>
      <c r="M15" s="12">
        <v>20.071666666666665</v>
      </c>
      <c r="N15" s="13">
        <f>'[1]таблица 4'!AU10</f>
        <v>28.689166666666665</v>
      </c>
      <c r="O15" s="79">
        <f t="shared" si="5"/>
        <v>142.93365440504857</v>
      </c>
      <c r="P15" s="12">
        <v>24.463409090909092</v>
      </c>
      <c r="Q15" s="10">
        <f>'[1]таблица 5 на 01.07.15'!AU68</f>
        <v>33.43812327823691</v>
      </c>
      <c r="R15" s="79">
        <f t="shared" si="6"/>
        <v>136.68627767281598</v>
      </c>
      <c r="S15" s="11">
        <f t="shared" si="7"/>
        <v>16.55313542825192</v>
      </c>
    </row>
    <row r="16" spans="1:19" ht="15.75" customHeight="1">
      <c r="A16" s="8">
        <f t="shared" si="9"/>
        <v>8</v>
      </c>
      <c r="B16" s="17" t="s">
        <v>24</v>
      </c>
      <c r="C16" s="12">
        <v>36.037837837837834</v>
      </c>
      <c r="D16" s="12">
        <f>'[1]таблица 4'!AU129</f>
        <v>36.275</v>
      </c>
      <c r="E16" s="79">
        <f t="shared" si="2"/>
        <v>100.65809209539525</v>
      </c>
      <c r="F16" s="12">
        <v>41.754411190929794</v>
      </c>
      <c r="G16" s="10">
        <f>'[1]таблица 5 на 01.07.15'!AU24</f>
        <v>43.55808139534884</v>
      </c>
      <c r="H16" s="79">
        <f t="shared" si="3"/>
        <v>104.31971174535653</v>
      </c>
      <c r="I16" s="11">
        <f t="shared" si="4"/>
        <v>20.07741253025182</v>
      </c>
      <c r="J16" s="80"/>
      <c r="K16" s="8">
        <f t="shared" si="8"/>
        <v>49</v>
      </c>
      <c r="L16" s="14" t="s">
        <v>25</v>
      </c>
      <c r="M16" s="10">
        <v>162.24166666666667</v>
      </c>
      <c r="N16" s="13">
        <f>'[1]таблица 4'!AU11</f>
        <v>159.35714285714286</v>
      </c>
      <c r="O16" s="79">
        <f t="shared" si="5"/>
        <v>98.22208199115077</v>
      </c>
      <c r="P16" s="10">
        <v>219.77435897435896</v>
      </c>
      <c r="Q16" s="10">
        <f>'[1]таблица 5 на 01.07.15'!AU69</f>
        <v>189.2595</v>
      </c>
      <c r="R16" s="79">
        <f t="shared" si="6"/>
        <v>86.1153689098376</v>
      </c>
      <c r="S16" s="11">
        <f t="shared" si="7"/>
        <v>18.764365755266695</v>
      </c>
    </row>
    <row r="17" spans="1:19" ht="27" customHeight="1">
      <c r="A17" s="8">
        <f t="shared" si="9"/>
        <v>9</v>
      </c>
      <c r="B17" s="18" t="s">
        <v>26</v>
      </c>
      <c r="C17" s="12">
        <v>38.323557692307666</v>
      </c>
      <c r="D17" s="10">
        <f>'[1]таблица 4'!AU121</f>
        <v>39.83736842105263</v>
      </c>
      <c r="E17" s="79">
        <f t="shared" si="2"/>
        <v>103.95007880244067</v>
      </c>
      <c r="F17" s="12">
        <v>42.58818807339447</v>
      </c>
      <c r="G17" s="10">
        <f>'[1]таблица 5 на 01.07.15'!AU25</f>
        <v>45.38134076151122</v>
      </c>
      <c r="H17" s="79">
        <f t="shared" si="3"/>
        <v>106.55851496500195</v>
      </c>
      <c r="I17" s="11">
        <f t="shared" si="4"/>
        <v>13.916512461020886</v>
      </c>
      <c r="J17" s="80"/>
      <c r="K17" s="8">
        <f t="shared" si="8"/>
        <v>50</v>
      </c>
      <c r="L17" s="9" t="s">
        <v>27</v>
      </c>
      <c r="M17" s="10">
        <v>10.558666666666666</v>
      </c>
      <c r="N17" s="10">
        <f>'[1]таблица 4'!AU152</f>
        <v>10.366428571428573</v>
      </c>
      <c r="O17" s="79">
        <f>N17/M17*100</f>
        <v>98.17933360994357</v>
      </c>
      <c r="P17" s="10">
        <v>12.84636363636364</v>
      </c>
      <c r="Q17" s="10">
        <f>'[1]таблица 5 на 01.07.15'!AU70</f>
        <v>12.630292207792207</v>
      </c>
      <c r="R17" s="79">
        <f t="shared" si="6"/>
        <v>98.31803431159454</v>
      </c>
      <c r="S17" s="11">
        <f t="shared" si="7"/>
        <v>21.8384144622689</v>
      </c>
    </row>
    <row r="18" spans="1:19" ht="18" customHeight="1">
      <c r="A18" s="8">
        <f t="shared" si="9"/>
        <v>10</v>
      </c>
      <c r="B18" s="14" t="s">
        <v>28</v>
      </c>
      <c r="C18" s="93">
        <v>263.21999999999997</v>
      </c>
      <c r="D18" s="12">
        <f>'[1]таблица 4'!AU137</f>
        <v>276.229375</v>
      </c>
      <c r="E18" s="79">
        <f t="shared" si="2"/>
        <v>104.94239609452171</v>
      </c>
      <c r="F18" s="12">
        <v>253.94325203252035</v>
      </c>
      <c r="G18" s="10">
        <f>'[1]таблица 5 на 01.07.15'!AU26</f>
        <v>265.28533333333337</v>
      </c>
      <c r="H18" s="79">
        <f t="shared" si="3"/>
        <v>104.46638420593297</v>
      </c>
      <c r="I18" s="11">
        <f t="shared" si="4"/>
        <v>-3.961939843170782</v>
      </c>
      <c r="J18" s="80"/>
      <c r="K18" s="8">
        <f t="shared" si="8"/>
        <v>51</v>
      </c>
      <c r="L18" s="9" t="s">
        <v>29</v>
      </c>
      <c r="M18" s="10">
        <v>41.75000000000001</v>
      </c>
      <c r="N18" s="10">
        <f>'[1]таблица 4'!AU53</f>
        <v>63.080000000000005</v>
      </c>
      <c r="O18" s="79">
        <f>N18/M18*100</f>
        <v>151.08982035928142</v>
      </c>
      <c r="P18" s="10">
        <v>51.143636363636375</v>
      </c>
      <c r="Q18" s="10">
        <f>'[1]таблица 5 на 01.07.15'!AU71</f>
        <v>73.09861295681064</v>
      </c>
      <c r="R18" s="79">
        <f t="shared" si="6"/>
        <v>142.92807112320324</v>
      </c>
      <c r="S18" s="11">
        <f t="shared" si="7"/>
        <v>15.882392131912866</v>
      </c>
    </row>
    <row r="19" spans="1:19" ht="16.5" customHeight="1">
      <c r="A19" s="8">
        <f t="shared" si="9"/>
        <v>11</v>
      </c>
      <c r="B19" s="14" t="s">
        <v>30</v>
      </c>
      <c r="C19" s="12">
        <v>62.080095923261425</v>
      </c>
      <c r="D19" s="12">
        <f>'[1]таблица 4'!AU138</f>
        <v>63.9</v>
      </c>
      <c r="E19" s="79">
        <f t="shared" si="2"/>
        <v>102.93154198567638</v>
      </c>
      <c r="F19" s="12">
        <v>65.03257403189065</v>
      </c>
      <c r="G19" s="10">
        <f>'[1]таблица 5 на 01.07.15'!AU29</f>
        <v>66.29252804014168</v>
      </c>
      <c r="H19" s="79">
        <f t="shared" si="3"/>
        <v>101.93741986536342</v>
      </c>
      <c r="I19" s="11">
        <f t="shared" si="4"/>
        <v>3.744175336684947</v>
      </c>
      <c r="J19" s="19"/>
      <c r="K19" s="8">
        <f t="shared" si="8"/>
        <v>52</v>
      </c>
      <c r="L19" s="14" t="s">
        <v>31</v>
      </c>
      <c r="M19" s="10">
        <v>55.96875</v>
      </c>
      <c r="N19" s="10">
        <f>'[1]таблица 4'!AU55</f>
        <v>61.72222222222222</v>
      </c>
      <c r="O19" s="79">
        <f>N19/M19*100</f>
        <v>110.27979403188783</v>
      </c>
      <c r="P19" s="10">
        <v>65.16837209302327</v>
      </c>
      <c r="Q19" s="10">
        <f>'[1]таблица 5 на 01.07.15'!AU72</f>
        <v>71.10595238095237</v>
      </c>
      <c r="R19" s="79">
        <f t="shared" si="6"/>
        <v>109.11113796037996</v>
      </c>
      <c r="S19" s="11">
        <f t="shared" si="7"/>
        <v>15.203163173460197</v>
      </c>
    </row>
    <row r="20" spans="1:19" ht="15.75" customHeight="1">
      <c r="A20" s="8">
        <f t="shared" si="9"/>
        <v>12</v>
      </c>
      <c r="B20" s="9" t="s">
        <v>32</v>
      </c>
      <c r="C20" s="12">
        <v>115.63</v>
      </c>
      <c r="D20" s="10">
        <f>'[1]таблица 4'!AU130</f>
        <v>119.24545454545455</v>
      </c>
      <c r="E20" s="79">
        <f>D20/C20*100</f>
        <v>103.12674439631112</v>
      </c>
      <c r="F20" s="12">
        <v>130.03</v>
      </c>
      <c r="G20" s="10">
        <f>'[1]таблица 5 на 01.07.15'!AU30</f>
        <v>132.63763440860214</v>
      </c>
      <c r="H20" s="79">
        <f t="shared" si="3"/>
        <v>102.00540983511661</v>
      </c>
      <c r="I20" s="11">
        <f t="shared" si="4"/>
        <v>11.23076759126505</v>
      </c>
      <c r="J20" s="20"/>
      <c r="K20" s="8">
        <f t="shared" si="8"/>
        <v>53</v>
      </c>
      <c r="L20" s="14" t="s">
        <v>33</v>
      </c>
      <c r="M20" s="10">
        <v>70.84</v>
      </c>
      <c r="N20" s="10">
        <f>'[1]таблица 4'!AU59</f>
        <v>109.33333333333333</v>
      </c>
      <c r="O20" s="79">
        <f>N20/M20*100</f>
        <v>154.3384152079804</v>
      </c>
      <c r="P20" s="10">
        <v>70.65999999999998</v>
      </c>
      <c r="Q20" s="10">
        <f>'[1]таблица 5 на 01.07.15'!AU73</f>
        <v>112.66190476190476</v>
      </c>
      <c r="R20" s="79">
        <f t="shared" si="6"/>
        <v>159.44226544283157</v>
      </c>
      <c r="S20" s="11">
        <f t="shared" si="7"/>
        <v>3.0444250871080243</v>
      </c>
    </row>
    <row r="21" spans="1:19" ht="18.75" customHeight="1">
      <c r="A21" s="8">
        <f t="shared" si="9"/>
        <v>13</v>
      </c>
      <c r="B21" s="9" t="s">
        <v>34</v>
      </c>
      <c r="C21" s="12">
        <v>156.88</v>
      </c>
      <c r="D21" s="10">
        <f>'[1]таблица 4'!AU132</f>
        <v>160.36899999999997</v>
      </c>
      <c r="E21" s="79">
        <f>D21/C21*100</f>
        <v>102.2239928607853</v>
      </c>
      <c r="F21" s="12">
        <v>176.04</v>
      </c>
      <c r="G21" s="10">
        <f>'[1]таблица 5 на 01.07.15'!AU31</f>
        <v>166.58259259259256</v>
      </c>
      <c r="H21" s="79">
        <f t="shared" si="3"/>
        <v>94.62769404259973</v>
      </c>
      <c r="I21" s="11">
        <f t="shared" si="4"/>
        <v>3.87455966713803</v>
      </c>
      <c r="J21" s="20"/>
      <c r="K21" s="8">
        <f t="shared" si="8"/>
        <v>54</v>
      </c>
      <c r="L21" s="14" t="s">
        <v>35</v>
      </c>
      <c r="M21" s="10">
        <v>61.006249999999994</v>
      </c>
      <c r="N21" s="10">
        <f>'[1]таблица 4'!AU60</f>
        <v>86.3709090909091</v>
      </c>
      <c r="O21" s="79">
        <f>N21/M21*100</f>
        <v>141.57714839202393</v>
      </c>
      <c r="P21" s="10">
        <v>80.60364583333333</v>
      </c>
      <c r="Q21" s="10">
        <f>'[1]таблица 5 на 01.07.15'!AU74</f>
        <v>106.22545454545455</v>
      </c>
      <c r="R21" s="79">
        <f t="shared" si="6"/>
        <v>131.7874066951019</v>
      </c>
      <c r="S21" s="11">
        <f t="shared" si="7"/>
        <v>22.98753789154597</v>
      </c>
    </row>
    <row r="22" spans="1:19" ht="15.75" customHeight="1">
      <c r="A22" s="8">
        <f t="shared" si="9"/>
        <v>14</v>
      </c>
      <c r="B22" s="9" t="s">
        <v>36</v>
      </c>
      <c r="C22" s="12">
        <v>54.70666666666667</v>
      </c>
      <c r="D22" s="10">
        <f>'[1]таблица 4'!AU146</f>
        <v>37.73571428571428</v>
      </c>
      <c r="E22" s="79">
        <f>D22/C22*100</f>
        <v>68.97827373698686</v>
      </c>
      <c r="F22" s="12">
        <v>62.22909090909091</v>
      </c>
      <c r="G22" s="10">
        <f>'[1]таблица 5 на 01.07.15'!AU32</f>
        <v>45.033219696969695</v>
      </c>
      <c r="H22" s="79">
        <f t="shared" si="3"/>
        <v>72.36682882409085</v>
      </c>
      <c r="I22" s="11">
        <f t="shared" si="4"/>
        <v>19.33845840574972</v>
      </c>
      <c r="J22" s="80"/>
      <c r="K22" s="8">
        <f t="shared" si="8"/>
        <v>55</v>
      </c>
      <c r="L22" s="18" t="s">
        <v>37</v>
      </c>
      <c r="M22" s="10">
        <v>53.6777777777778</v>
      </c>
      <c r="N22" s="10">
        <f>'[1]таблица 4'!AU45</f>
        <v>58.03692307692308</v>
      </c>
      <c r="O22" s="79">
        <f aca="true" t="shared" si="10" ref="O22:O28">N22/M22*100</f>
        <v>108.12094963616386</v>
      </c>
      <c r="P22" s="10">
        <v>66.14085365853656</v>
      </c>
      <c r="Q22" s="10">
        <f>'[1]таблица 5 на 01.07.15'!AU75</f>
        <v>68.03541666666668</v>
      </c>
      <c r="R22" s="79">
        <f t="shared" si="6"/>
        <v>102.86443688482028</v>
      </c>
      <c r="S22" s="11">
        <f t="shared" si="7"/>
        <v>17.227814742162366</v>
      </c>
    </row>
    <row r="23" spans="1:19" ht="27.75" customHeight="1">
      <c r="A23" s="8">
        <f t="shared" si="9"/>
        <v>15</v>
      </c>
      <c r="B23" s="21" t="s">
        <v>38</v>
      </c>
      <c r="C23" s="12">
        <v>56.12</v>
      </c>
      <c r="D23" s="10">
        <f>'[1]таблица 4'!AU149</f>
        <v>63.808</v>
      </c>
      <c r="E23" s="79">
        <f>D23/C23*100</f>
        <v>113.6992159657876</v>
      </c>
      <c r="F23" s="12">
        <v>62.84</v>
      </c>
      <c r="G23" s="10">
        <f>'[1]таблица 5 на 01.07.15'!AU33</f>
        <v>71.9140402097902</v>
      </c>
      <c r="H23" s="79">
        <f t="shared" si="3"/>
        <v>114.43991121863495</v>
      </c>
      <c r="I23" s="11">
        <f t="shared" si="4"/>
        <v>12.703799225473603</v>
      </c>
      <c r="J23" s="16"/>
      <c r="K23" s="8">
        <f t="shared" si="8"/>
        <v>56</v>
      </c>
      <c r="L23" s="18" t="s">
        <v>39</v>
      </c>
      <c r="M23" s="10">
        <v>64.85714285714286</v>
      </c>
      <c r="N23" s="22">
        <f>'[1]таблица 4'!AU41</f>
        <v>76.485</v>
      </c>
      <c r="O23" s="79">
        <f t="shared" si="10"/>
        <v>117.9284140969163</v>
      </c>
      <c r="P23" s="10">
        <v>80.16650943396226</v>
      </c>
      <c r="Q23" s="10">
        <f>'[1]таблица 5 на 01.07.15'!AU76</f>
        <v>99.16171428571428</v>
      </c>
      <c r="R23" s="79">
        <f t="shared" si="6"/>
        <v>123.6946886996489</v>
      </c>
      <c r="S23" s="11">
        <f t="shared" si="7"/>
        <v>29.648577218689013</v>
      </c>
    </row>
    <row r="24" spans="1:19" ht="17.25" customHeight="1">
      <c r="A24" s="8">
        <f t="shared" si="9"/>
        <v>16</v>
      </c>
      <c r="B24" s="9" t="s">
        <v>40</v>
      </c>
      <c r="C24" s="12">
        <v>38.74466666666667</v>
      </c>
      <c r="D24" s="10">
        <f>'[1]таблица 4'!AU151</f>
        <v>45.51066666666667</v>
      </c>
      <c r="E24" s="79">
        <f aca="true" t="shared" si="11" ref="E24:E30">D24/C24*100</f>
        <v>117.46304867766749</v>
      </c>
      <c r="F24" s="12">
        <v>46.08227272727272</v>
      </c>
      <c r="G24" s="10">
        <f>'[1]таблица 5 на 01.07.15'!AU34</f>
        <v>50.70415731995277</v>
      </c>
      <c r="H24" s="79">
        <f t="shared" si="3"/>
        <v>110.0296368194199</v>
      </c>
      <c r="I24" s="11">
        <f t="shared" si="4"/>
        <v>11.41158992753222</v>
      </c>
      <c r="J24" s="80"/>
      <c r="K24" s="8">
        <f t="shared" si="8"/>
        <v>57</v>
      </c>
      <c r="L24" s="14" t="s">
        <v>41</v>
      </c>
      <c r="M24" s="23">
        <v>47.66509090909091</v>
      </c>
      <c r="N24" s="23">
        <f>'[1]таблица 4'!AU51</f>
        <v>50.75</v>
      </c>
      <c r="O24" s="79">
        <f t="shared" si="10"/>
        <v>106.47205120576142</v>
      </c>
      <c r="P24" s="10">
        <v>53.49563063063063</v>
      </c>
      <c r="Q24" s="10">
        <f>'[1]таблица 5 на 01.07.15'!AU77</f>
        <v>57.499705882352934</v>
      </c>
      <c r="R24" s="79">
        <f t="shared" si="6"/>
        <v>107.48486409921793</v>
      </c>
      <c r="S24" s="11">
        <f t="shared" si="7"/>
        <v>13.299913068675721</v>
      </c>
    </row>
    <row r="25" spans="1:19" ht="24.75" customHeight="1">
      <c r="A25" s="8">
        <f t="shared" si="9"/>
        <v>17</v>
      </c>
      <c r="B25" s="9" t="s">
        <v>42</v>
      </c>
      <c r="C25" s="12">
        <v>40.99933333333333</v>
      </c>
      <c r="D25" s="10">
        <f>'[1]таблица 4'!AU160</f>
        <v>48.466153846153844</v>
      </c>
      <c r="E25" s="79">
        <f t="shared" si="11"/>
        <v>118.2120534792936</v>
      </c>
      <c r="F25" s="12">
        <v>48.287045454545456</v>
      </c>
      <c r="G25" s="10">
        <f>'[1]таблица 5 на 01.07.15'!AU35</f>
        <v>56.417141381345935</v>
      </c>
      <c r="H25" s="79">
        <f t="shared" si="3"/>
        <v>116.83701259886293</v>
      </c>
      <c r="I25" s="11">
        <f t="shared" si="4"/>
        <v>16.405237272243482</v>
      </c>
      <c r="J25" s="80"/>
      <c r="K25" s="8">
        <f t="shared" si="8"/>
        <v>58</v>
      </c>
      <c r="L25" s="24" t="s">
        <v>43</v>
      </c>
      <c r="M25" s="25">
        <v>24000</v>
      </c>
      <c r="N25" s="25">
        <f>'[1]пот'!AU51</f>
        <v>23500</v>
      </c>
      <c r="O25" s="79">
        <f t="shared" si="10"/>
        <v>97.91666666666666</v>
      </c>
      <c r="P25" s="10">
        <v>17.676818181818188</v>
      </c>
      <c r="Q25" s="10">
        <f>'[1]таблица 5 на 01.07.15'!AU78</f>
        <v>17.545227272727274</v>
      </c>
      <c r="R25" s="79">
        <f t="shared" si="6"/>
        <v>99.2555735555041</v>
      </c>
      <c r="S25" s="31">
        <f>Q25/(N25*0.51/1000)*100-100</f>
        <v>46.393218796222584</v>
      </c>
    </row>
    <row r="26" spans="1:19" ht="26.25" customHeight="1">
      <c r="A26" s="8">
        <f t="shared" si="9"/>
        <v>18</v>
      </c>
      <c r="B26" s="9" t="s">
        <v>44</v>
      </c>
      <c r="C26" s="12">
        <v>300.05625</v>
      </c>
      <c r="D26" s="10">
        <f>('[1]таблица 4'!AU141+'[1]таблица 4'!AU142+'[1]таблица 4'!AU143)/3</f>
        <v>331.9877777777778</v>
      </c>
      <c r="E26" s="79">
        <f t="shared" si="11"/>
        <v>110.64184724623394</v>
      </c>
      <c r="F26" s="12">
        <v>349.7175</v>
      </c>
      <c r="G26" s="10">
        <f>'[1]таблица 5 на 01.07.15'!AU36</f>
        <v>367.46794402356903</v>
      </c>
      <c r="H26" s="79">
        <f t="shared" si="3"/>
        <v>105.0756522117335</v>
      </c>
      <c r="I26" s="11">
        <f t="shared" si="4"/>
        <v>10.68719049938656</v>
      </c>
      <c r="J26" s="80"/>
      <c r="K26" s="8">
        <f t="shared" si="8"/>
        <v>59</v>
      </c>
      <c r="L26" s="26" t="s">
        <v>45</v>
      </c>
      <c r="M26" s="27">
        <v>39223.28499999999</v>
      </c>
      <c r="N26" s="27">
        <f>'[1]пот'!AU47</f>
        <v>41679.693125</v>
      </c>
      <c r="O26" s="79">
        <f t="shared" si="10"/>
        <v>106.26262722512918</v>
      </c>
      <c r="P26" s="28">
        <v>33.07840909090909</v>
      </c>
      <c r="Q26" s="10">
        <f>'[1]таблица 5 на 01.07.15'!AU80</f>
        <v>33.52371212121213</v>
      </c>
      <c r="R26" s="79">
        <f t="shared" si="6"/>
        <v>101.3462044957459</v>
      </c>
      <c r="S26" s="94">
        <f>Q26/(N26*0.769/1000)*100-100</f>
        <v>4.59267009959396</v>
      </c>
    </row>
    <row r="27" spans="1:19" ht="25.5" customHeight="1">
      <c r="A27" s="8">
        <f t="shared" si="9"/>
        <v>19</v>
      </c>
      <c r="B27" s="9" t="s">
        <v>46</v>
      </c>
      <c r="C27" s="12">
        <v>256.34000000000003</v>
      </c>
      <c r="D27" s="10">
        <f>('[1]таблица 4'!AU144+'[1]таблица 4'!AU145)/2</f>
        <v>281.6105</v>
      </c>
      <c r="E27" s="79">
        <f t="shared" si="11"/>
        <v>109.85819614574393</v>
      </c>
      <c r="F27" s="12">
        <v>283.5349107142857</v>
      </c>
      <c r="G27" s="10">
        <f>'[1]таблица 5 на 01.07.15'!AU37</f>
        <v>322.80297077922074</v>
      </c>
      <c r="H27" s="79">
        <f t="shared" si="3"/>
        <v>113.84946212302758</v>
      </c>
      <c r="I27" s="11">
        <f t="shared" si="4"/>
        <v>14.627462676008435</v>
      </c>
      <c r="J27" s="80"/>
      <c r="K27" s="8">
        <f t="shared" si="8"/>
        <v>60</v>
      </c>
      <c r="L27" s="29" t="s">
        <v>47</v>
      </c>
      <c r="M27" s="25">
        <v>40645.39666666665</v>
      </c>
      <c r="N27" s="27">
        <f>'[1]пот'!AU48</f>
        <v>43527.015999999996</v>
      </c>
      <c r="O27" s="79">
        <f t="shared" si="10"/>
        <v>107.08965730354542</v>
      </c>
      <c r="P27" s="10">
        <v>36.04477272727272</v>
      </c>
      <c r="Q27" s="10">
        <f>'[1]таблица 5 на 01.07.15'!AU81</f>
        <v>36.472045454545444</v>
      </c>
      <c r="R27" s="79">
        <f t="shared" si="6"/>
        <v>101.18539442738512</v>
      </c>
      <c r="S27" s="31">
        <f>Q27/(N27*0.769/1000)*100-100</f>
        <v>8.96195470221582</v>
      </c>
    </row>
    <row r="28" spans="1:19" ht="24.75" customHeight="1">
      <c r="A28" s="8">
        <f t="shared" si="9"/>
        <v>20</v>
      </c>
      <c r="B28" s="9" t="s">
        <v>48</v>
      </c>
      <c r="C28" s="12">
        <v>20.4975</v>
      </c>
      <c r="D28" s="10">
        <f>'[1]таблица 4'!AU154</f>
        <v>21.79</v>
      </c>
      <c r="E28" s="79">
        <f t="shared" si="11"/>
        <v>106.30564703012564</v>
      </c>
      <c r="F28" s="12">
        <v>27.995454545454546</v>
      </c>
      <c r="G28" s="10">
        <f>'[1]таблица 5 на 01.07.15'!AU38</f>
        <v>30.222410468319563</v>
      </c>
      <c r="H28" s="79">
        <f t="shared" si="3"/>
        <v>107.95470535850468</v>
      </c>
      <c r="I28" s="11">
        <f t="shared" si="4"/>
        <v>38.698533585679485</v>
      </c>
      <c r="J28" s="80"/>
      <c r="K28" s="8">
        <f t="shared" si="8"/>
        <v>61</v>
      </c>
      <c r="L28" s="29" t="s">
        <v>49</v>
      </c>
      <c r="M28" s="25">
        <v>35041.10749999999</v>
      </c>
      <c r="N28" s="30">
        <f>'[1]пот'!AU49</f>
        <v>37625.072499999995</v>
      </c>
      <c r="O28" s="79">
        <f t="shared" si="10"/>
        <v>107.37409626679182</v>
      </c>
      <c r="P28" s="10">
        <v>32.13487804878048</v>
      </c>
      <c r="Q28" s="10">
        <f>'[1]таблица 5 на 01.07.15'!AU82</f>
        <v>32.99136363636364</v>
      </c>
      <c r="R28" s="79">
        <f t="shared" si="6"/>
        <v>102.66528345395622</v>
      </c>
      <c r="S28" s="31">
        <f>Q28/(N28*0.845/1000)*100-100</f>
        <v>3.7686608821491063</v>
      </c>
    </row>
    <row r="29" spans="1:19" ht="30" customHeight="1">
      <c r="A29" s="8">
        <f t="shared" si="9"/>
        <v>21</v>
      </c>
      <c r="B29" s="14" t="s">
        <v>50</v>
      </c>
      <c r="C29" s="12">
        <v>16.979999999999997</v>
      </c>
      <c r="D29" s="10">
        <f>'[1]таблица 4'!AU155</f>
        <v>17.6</v>
      </c>
      <c r="E29" s="79">
        <f t="shared" si="11"/>
        <v>103.65135453474679</v>
      </c>
      <c r="F29" s="12">
        <v>22.389166666666668</v>
      </c>
      <c r="G29" s="10">
        <f>'[1]таблица 5 на 01.07.15'!AU39</f>
        <v>24.630721500721503</v>
      </c>
      <c r="H29" s="79">
        <f t="shared" si="3"/>
        <v>110.01178323171847</v>
      </c>
      <c r="I29" s="11">
        <f t="shared" si="4"/>
        <v>39.94728125409944</v>
      </c>
      <c r="J29" s="80"/>
      <c r="K29" s="8">
        <f t="shared" si="8"/>
        <v>62</v>
      </c>
      <c r="L29" s="29" t="s">
        <v>51</v>
      </c>
      <c r="M29" s="25">
        <v>39629.17428571429</v>
      </c>
      <c r="N29" s="27" t="s">
        <v>52</v>
      </c>
      <c r="O29" s="79" t="s">
        <v>52</v>
      </c>
      <c r="P29" s="10">
        <v>33.405333333333324</v>
      </c>
      <c r="Q29" s="10" t="str">
        <f>'[2]таблица 5'!AU71</f>
        <v>-</v>
      </c>
      <c r="R29" s="79" t="s">
        <v>52</v>
      </c>
      <c r="S29" s="31" t="s">
        <v>52</v>
      </c>
    </row>
    <row r="30" spans="1:19" ht="16.5" customHeight="1">
      <c r="A30" s="8">
        <f t="shared" si="9"/>
        <v>22</v>
      </c>
      <c r="B30" s="9" t="s">
        <v>210</v>
      </c>
      <c r="C30" s="32">
        <v>42.86455331412098</v>
      </c>
      <c r="D30" s="10">
        <f>'[1]таблица 4'!AU156</f>
        <v>44.726818181818174</v>
      </c>
      <c r="E30" s="79">
        <f t="shared" si="11"/>
        <v>104.34453347513059</v>
      </c>
      <c r="F30" s="12">
        <v>52.77</v>
      </c>
      <c r="G30" s="10">
        <f>'[1]таблица 5 на 01.07.15'!AU40</f>
        <v>56.09571969696969</v>
      </c>
      <c r="H30" s="79">
        <f t="shared" si="3"/>
        <v>106.30229239524292</v>
      </c>
      <c r="I30" s="11">
        <f t="shared" si="4"/>
        <v>25.41853406369306</v>
      </c>
      <c r="J30" s="80"/>
      <c r="K30" s="8">
        <f t="shared" si="8"/>
        <v>63</v>
      </c>
      <c r="L30" s="29" t="s">
        <v>53</v>
      </c>
      <c r="M30" s="25">
        <v>29500</v>
      </c>
      <c r="N30" s="27">
        <v>30438</v>
      </c>
      <c r="O30" s="79">
        <f>N30/M30*100</f>
        <v>103.17966101694915</v>
      </c>
      <c r="P30" s="10" t="s">
        <v>52</v>
      </c>
      <c r="Q30" s="10" t="str">
        <f>'[2]таблица 5'!AU72</f>
        <v>-</v>
      </c>
      <c r="R30" s="79" t="s">
        <v>52</v>
      </c>
      <c r="S30" s="33" t="s">
        <v>52</v>
      </c>
    </row>
    <row r="31" spans="1:19" ht="13.5" customHeight="1">
      <c r="A31" s="34">
        <v>23</v>
      </c>
      <c r="B31" s="35" t="s">
        <v>54</v>
      </c>
      <c r="C31" s="32">
        <v>18.44</v>
      </c>
      <c r="D31" s="10">
        <v>18.99</v>
      </c>
      <c r="E31" s="41">
        <f>((D31/D32)/(C31/C32))*100</f>
        <v>104.24915091177982</v>
      </c>
      <c r="F31" s="12">
        <v>20.21</v>
      </c>
      <c r="G31" s="12">
        <f>'[1]таблица 5 на 01.07.15'!AU41</f>
        <v>20.8</v>
      </c>
      <c r="H31" s="41">
        <f>((G31/G32)/(F31/F32))*100</f>
        <v>104.18507287622927</v>
      </c>
      <c r="I31" s="41">
        <f>((G31/G32)/(D31/D32))*100-100</f>
        <v>9.531332280147481</v>
      </c>
      <c r="J31" s="80"/>
      <c r="K31" s="8">
        <f t="shared" si="8"/>
        <v>64</v>
      </c>
      <c r="L31" s="29" t="s">
        <v>55</v>
      </c>
      <c r="M31" s="25">
        <v>22792.864999999998</v>
      </c>
      <c r="N31" s="27">
        <v>21144</v>
      </c>
      <c r="O31" s="79">
        <f>N31/M31*100</f>
        <v>92.7658721270889</v>
      </c>
      <c r="P31" s="10" t="s">
        <v>52</v>
      </c>
      <c r="Q31" s="10" t="str">
        <f>'[2]таблица 5'!AU73</f>
        <v>-</v>
      </c>
      <c r="R31" s="79" t="s">
        <v>52</v>
      </c>
      <c r="S31" s="11" t="s">
        <v>52</v>
      </c>
    </row>
    <row r="32" spans="1:19" ht="14.25" customHeight="1">
      <c r="A32" s="36"/>
      <c r="B32" s="37" t="s">
        <v>56</v>
      </c>
      <c r="C32" s="38">
        <v>526.8</v>
      </c>
      <c r="D32" s="39">
        <v>520.4</v>
      </c>
      <c r="E32" s="41" t="s">
        <v>57</v>
      </c>
      <c r="F32" s="39">
        <v>526.8</v>
      </c>
      <c r="G32" s="39">
        <f>'[1]таблица 5 на 01.07.15'!AU42</f>
        <v>520.4</v>
      </c>
      <c r="H32" s="41" t="s">
        <v>57</v>
      </c>
      <c r="I32" s="11" t="s">
        <v>57</v>
      </c>
      <c r="J32" s="80"/>
      <c r="K32" s="8">
        <f t="shared" si="8"/>
        <v>65</v>
      </c>
      <c r="L32" s="29" t="s">
        <v>58</v>
      </c>
      <c r="M32" s="25">
        <v>17056.996666666666</v>
      </c>
      <c r="N32" s="27">
        <v>15972</v>
      </c>
      <c r="O32" s="79">
        <f>N32/M32*100</f>
        <v>93.63899350002805</v>
      </c>
      <c r="P32" s="10" t="s">
        <v>52</v>
      </c>
      <c r="Q32" s="10" t="str">
        <f>'[2]таблица 5'!AU74</f>
        <v>-</v>
      </c>
      <c r="R32" s="79" t="s">
        <v>52</v>
      </c>
      <c r="S32" s="11" t="s">
        <v>52</v>
      </c>
    </row>
    <row r="33" spans="1:19" ht="13.5" customHeight="1">
      <c r="A33" s="34">
        <f>1+A31</f>
        <v>24</v>
      </c>
      <c r="B33" s="35" t="s">
        <v>59</v>
      </c>
      <c r="C33" s="32">
        <v>38.53869969040256</v>
      </c>
      <c r="D33" s="10">
        <f>'[1]таблица 4'!AU158</f>
        <v>40.977599999999995</v>
      </c>
      <c r="E33" s="79">
        <f>D33/C33*100</f>
        <v>106.32844473007688</v>
      </c>
      <c r="F33" s="12">
        <v>45.460166358595266</v>
      </c>
      <c r="G33" s="12">
        <f>'[1]таблица 5 на 01.07.15'!AU43</f>
        <v>48.76022210743802</v>
      </c>
      <c r="H33" s="79">
        <f aca="true" t="shared" si="12" ref="H33:H50">G33/F33*100</f>
        <v>107.25922497249903</v>
      </c>
      <c r="I33" s="11">
        <f aca="true" t="shared" si="13" ref="I33:I50">G33/D33*100-100</f>
        <v>18.992381465576386</v>
      </c>
      <c r="J33" s="80"/>
      <c r="K33" s="8">
        <f t="shared" si="8"/>
        <v>66</v>
      </c>
      <c r="L33" s="37" t="s">
        <v>60</v>
      </c>
      <c r="M33" s="10">
        <v>35.63</v>
      </c>
      <c r="N33" s="28">
        <v>36.13</v>
      </c>
      <c r="O33" s="79">
        <f>N33/M33*100</f>
        <v>101.40331181588549</v>
      </c>
      <c r="P33" s="10">
        <v>60.06666666666666</v>
      </c>
      <c r="Q33" s="10">
        <f>'[1]таблица 4'!AU217</f>
        <v>57.855000000000004</v>
      </c>
      <c r="R33" s="79">
        <f>Q33/P33*100</f>
        <v>96.31798002219757</v>
      </c>
      <c r="S33" s="40" t="s">
        <v>57</v>
      </c>
    </row>
    <row r="34" spans="1:19" ht="15" customHeight="1">
      <c r="A34" s="8">
        <f aca="true" t="shared" si="14" ref="A34:A50">A33+1</f>
        <v>25</v>
      </c>
      <c r="B34" s="15" t="s">
        <v>61</v>
      </c>
      <c r="C34" s="13">
        <v>29.351333333333333</v>
      </c>
      <c r="D34" s="13">
        <f>'[1]таблица 4'!AU159</f>
        <v>31.49833333333333</v>
      </c>
      <c r="E34" s="79">
        <f>D34/C34*100</f>
        <v>107.31482953642082</v>
      </c>
      <c r="F34" s="13">
        <v>35.87068181818182</v>
      </c>
      <c r="G34" s="12">
        <f>'[1]таблица 5 на 01.07.15'!AU44</f>
        <v>40.1457010035419</v>
      </c>
      <c r="H34" s="79">
        <f t="shared" si="12"/>
        <v>111.91786430776231</v>
      </c>
      <c r="I34" s="11">
        <f t="shared" si="13"/>
        <v>27.453413419361567</v>
      </c>
      <c r="J34" s="80"/>
      <c r="K34" s="8">
        <f t="shared" si="8"/>
        <v>67</v>
      </c>
      <c r="L34" s="15" t="s">
        <v>62</v>
      </c>
      <c r="M34" s="10">
        <v>45.98</v>
      </c>
      <c r="N34" s="28">
        <v>46.79666666666666</v>
      </c>
      <c r="O34" s="41">
        <f>((N34/N35)/(M34/M35))*100</f>
        <v>101.77613455125416</v>
      </c>
      <c r="P34" s="10">
        <v>52.256249999999994</v>
      </c>
      <c r="Q34" s="10">
        <f>'[1]таблица 4'!AU218</f>
        <v>46.626666666666665</v>
      </c>
      <c r="R34" s="41">
        <f>((Q34/Q35)/(P34/P35))*100</f>
        <v>98.41209537277416</v>
      </c>
      <c r="S34" s="41">
        <f>((Q34/Q35)/(N34/N35))*100-100</f>
        <v>17.219677955946253</v>
      </c>
    </row>
    <row r="35" spans="1:19" ht="12" customHeight="1">
      <c r="A35" s="8">
        <f t="shared" si="14"/>
        <v>26</v>
      </c>
      <c r="B35" s="21" t="s">
        <v>63</v>
      </c>
      <c r="C35" s="12">
        <v>62.668000000000006</v>
      </c>
      <c r="D35" s="13">
        <f>'[1]таблица 4'!AU161</f>
        <v>55.090714285714284</v>
      </c>
      <c r="E35" s="79">
        <f aca="true" t="shared" si="15" ref="E35:E50">D35/C35*100</f>
        <v>87.90884388478055</v>
      </c>
      <c r="F35" s="12">
        <v>71.62318181818182</v>
      </c>
      <c r="G35" s="12">
        <f>'[1]таблица 5 на 01.07.15'!AU45</f>
        <v>64.50013588684043</v>
      </c>
      <c r="H35" s="79">
        <f t="shared" si="12"/>
        <v>90.05483175904763</v>
      </c>
      <c r="I35" s="11">
        <f t="shared" si="13"/>
        <v>17.079868582437527</v>
      </c>
      <c r="J35" s="16"/>
      <c r="K35" s="42"/>
      <c r="L35" s="43" t="s">
        <v>64</v>
      </c>
      <c r="M35" s="44">
        <v>0.6666666666666666</v>
      </c>
      <c r="N35" s="45">
        <v>0.6666666666666666</v>
      </c>
      <c r="O35" s="40" t="s">
        <v>57</v>
      </c>
      <c r="P35" s="44">
        <v>0.625</v>
      </c>
      <c r="Q35" s="10">
        <f>'[1]таблица 4'!AU219</f>
        <v>0.5666666666666667</v>
      </c>
      <c r="R35" s="40" t="s">
        <v>57</v>
      </c>
      <c r="S35" s="40" t="s">
        <v>57</v>
      </c>
    </row>
    <row r="36" spans="1:19" ht="30.75" customHeight="1">
      <c r="A36" s="8">
        <f t="shared" si="14"/>
        <v>27</v>
      </c>
      <c r="B36" s="9" t="s">
        <v>65</v>
      </c>
      <c r="C36" s="12">
        <v>23.86916666666667</v>
      </c>
      <c r="D36" s="13">
        <f>'[1]таблица 4'!AU162</f>
        <v>25.758333333333336</v>
      </c>
      <c r="E36" s="79">
        <f t="shared" si="15"/>
        <v>107.91467374227561</v>
      </c>
      <c r="F36" s="12">
        <v>28.251795454545455</v>
      </c>
      <c r="G36" s="12">
        <f>'[1]таблица 5 на 01.07.15'!AU46</f>
        <v>31.309715762273903</v>
      </c>
      <c r="H36" s="79">
        <f t="shared" si="12"/>
        <v>110.82380874747717</v>
      </c>
      <c r="I36" s="11">
        <f t="shared" si="13"/>
        <v>21.55179202435677</v>
      </c>
      <c r="J36" s="80"/>
      <c r="K36" s="70" t="s">
        <v>66</v>
      </c>
      <c r="L36" s="71"/>
      <c r="M36" s="25"/>
      <c r="N36" s="27"/>
      <c r="O36" s="79"/>
      <c r="P36" s="23"/>
      <c r="Q36" s="23"/>
      <c r="R36" s="79"/>
      <c r="S36" s="11"/>
    </row>
    <row r="37" spans="1:19" ht="13.5" customHeight="1">
      <c r="A37" s="8">
        <f t="shared" si="14"/>
        <v>28</v>
      </c>
      <c r="B37" s="9" t="s">
        <v>67</v>
      </c>
      <c r="C37" s="12">
        <v>20.944999999999997</v>
      </c>
      <c r="D37" s="13">
        <f>('[1]таблица 4'!AU163+'[1]таблица 4'!AU164)/2</f>
        <v>22.287735042735044</v>
      </c>
      <c r="E37" s="79">
        <f t="shared" si="15"/>
        <v>106.41076649670589</v>
      </c>
      <c r="F37" s="12">
        <v>26.40854545454545</v>
      </c>
      <c r="G37" s="12">
        <f>'[1]таблица 5 на 01.07.15'!AU47</f>
        <v>27.32787270021645</v>
      </c>
      <c r="H37" s="79">
        <f t="shared" si="12"/>
        <v>103.48117334691284</v>
      </c>
      <c r="I37" s="11">
        <f t="shared" si="13"/>
        <v>22.613951789256845</v>
      </c>
      <c r="J37" s="16"/>
      <c r="K37" s="42">
        <f>K34+1</f>
        <v>68</v>
      </c>
      <c r="L37" s="37" t="s">
        <v>68</v>
      </c>
      <c r="M37" s="25">
        <v>6732.666666666667</v>
      </c>
      <c r="N37" s="27">
        <f>'[1]таблица 4'!AU231</f>
        <v>6600</v>
      </c>
      <c r="O37" s="79">
        <f>N37/M37*100</f>
        <v>98.02950787206653</v>
      </c>
      <c r="P37" s="25">
        <v>6514.14705882353</v>
      </c>
      <c r="Q37" s="25">
        <f>'[1]таблица 5 на 01.07.15'!AU91</f>
        <v>6327.285714285715</v>
      </c>
      <c r="R37" s="79">
        <f>Q37/P37*100</f>
        <v>97.1314533913583</v>
      </c>
      <c r="S37" s="11" t="s">
        <v>57</v>
      </c>
    </row>
    <row r="38" spans="1:19" ht="14.25" customHeight="1">
      <c r="A38" s="8">
        <f t="shared" si="14"/>
        <v>29</v>
      </c>
      <c r="B38" s="9" t="s">
        <v>69</v>
      </c>
      <c r="C38" s="12">
        <v>24.054375</v>
      </c>
      <c r="D38" s="13">
        <f>'[1]таблица 4'!AU168</f>
        <v>25.052857142857142</v>
      </c>
      <c r="E38" s="79">
        <f t="shared" si="15"/>
        <v>104.15093779346645</v>
      </c>
      <c r="F38" s="12">
        <v>28.80545454545455</v>
      </c>
      <c r="G38" s="12">
        <f>'[1]таблица 5 на 01.07.15'!AU48</f>
        <v>31.89962465564738</v>
      </c>
      <c r="H38" s="79">
        <f t="shared" si="12"/>
        <v>110.74161181976933</v>
      </c>
      <c r="I38" s="11">
        <f t="shared" si="13"/>
        <v>27.329288127690972</v>
      </c>
      <c r="J38" s="80"/>
      <c r="K38" s="8">
        <f aca="true" t="shared" si="16" ref="K38:K49">K37+1</f>
        <v>69</v>
      </c>
      <c r="L38" s="15" t="s">
        <v>70</v>
      </c>
      <c r="M38" s="25" t="s">
        <v>52</v>
      </c>
      <c r="N38" s="27" t="s">
        <v>52</v>
      </c>
      <c r="O38" s="79" t="s">
        <v>52</v>
      </c>
      <c r="P38" s="25">
        <v>7429</v>
      </c>
      <c r="Q38" s="25">
        <f>'[1]таблица 5 на 01.07.15'!AU92</f>
        <v>6929</v>
      </c>
      <c r="R38" s="79">
        <f>Q38/P38*100</f>
        <v>93.26961906043883</v>
      </c>
      <c r="S38" s="11" t="s">
        <v>57</v>
      </c>
    </row>
    <row r="39" spans="1:19" ht="15" customHeight="1">
      <c r="A39" s="8">
        <f t="shared" si="14"/>
        <v>30</v>
      </c>
      <c r="B39" s="9" t="s">
        <v>71</v>
      </c>
      <c r="C39" s="12">
        <v>19.166923076923077</v>
      </c>
      <c r="D39" s="13">
        <f>'[1]таблица 4'!AU165</f>
        <v>20.956923076923076</v>
      </c>
      <c r="E39" s="79">
        <f t="shared" si="15"/>
        <v>109.3390054982542</v>
      </c>
      <c r="F39" s="12">
        <v>23.319696969696967</v>
      </c>
      <c r="G39" s="12">
        <f>'[1]таблица 5 на 01.07.15'!AU49</f>
        <v>24.591089015151514</v>
      </c>
      <c r="H39" s="79">
        <f t="shared" si="12"/>
        <v>105.45200929114418</v>
      </c>
      <c r="I39" s="11">
        <f t="shared" si="13"/>
        <v>17.34112362243785</v>
      </c>
      <c r="J39" s="16"/>
      <c r="K39" s="8">
        <f t="shared" si="16"/>
        <v>70</v>
      </c>
      <c r="L39" s="15" t="s">
        <v>72</v>
      </c>
      <c r="M39" s="25" t="s">
        <v>52</v>
      </c>
      <c r="N39" s="25" t="s">
        <v>52</v>
      </c>
      <c r="O39" s="79" t="s">
        <v>52</v>
      </c>
      <c r="P39" s="25" t="s">
        <v>52</v>
      </c>
      <c r="Q39" s="25" t="str">
        <f>'[2]таблица 5'!AU81</f>
        <v>-</v>
      </c>
      <c r="R39" s="79" t="s">
        <v>52</v>
      </c>
      <c r="S39" s="11" t="s">
        <v>57</v>
      </c>
    </row>
    <row r="40" spans="1:19" ht="18" customHeight="1">
      <c r="A40" s="8">
        <f t="shared" si="14"/>
        <v>31</v>
      </c>
      <c r="B40" s="9" t="s">
        <v>73</v>
      </c>
      <c r="C40" s="12">
        <v>18.78538461538461</v>
      </c>
      <c r="D40" s="13">
        <f>'[1]таблица 4'!AU167</f>
        <v>20.514615384615386</v>
      </c>
      <c r="E40" s="79">
        <f t="shared" si="15"/>
        <v>109.20519225256955</v>
      </c>
      <c r="F40" s="12">
        <v>23.591136363636362</v>
      </c>
      <c r="G40" s="12">
        <f>'[1]таблица 5 на 01.07.15'!AU50</f>
        <v>25.05689393939394</v>
      </c>
      <c r="H40" s="79">
        <f t="shared" si="12"/>
        <v>106.2131707144761</v>
      </c>
      <c r="I40" s="11">
        <f t="shared" si="13"/>
        <v>22.1416705583716</v>
      </c>
      <c r="J40" s="80"/>
      <c r="K40" s="8">
        <f t="shared" si="16"/>
        <v>71</v>
      </c>
      <c r="L40" s="15" t="s">
        <v>74</v>
      </c>
      <c r="M40" s="25">
        <v>8077.5</v>
      </c>
      <c r="N40" s="27">
        <f>'[1]таблица 4'!AU234</f>
        <v>8267.833333333334</v>
      </c>
      <c r="O40" s="79">
        <f>N40/M40*100</f>
        <v>102.3563396265346</v>
      </c>
      <c r="P40" s="25">
        <v>8034.56</v>
      </c>
      <c r="Q40" s="25">
        <f>'[1]таблица 5 на 01.07.15'!AU94</f>
        <v>8056.333333333333</v>
      </c>
      <c r="R40" s="79">
        <f>Q40/P40*100</f>
        <v>100.27099596410174</v>
      </c>
      <c r="S40" s="11" t="s">
        <v>57</v>
      </c>
    </row>
    <row r="41" spans="1:19" ht="16.5" customHeight="1">
      <c r="A41" s="8">
        <f t="shared" si="14"/>
        <v>32</v>
      </c>
      <c r="B41" s="9" t="s">
        <v>75</v>
      </c>
      <c r="C41" s="12">
        <v>23.275000000000002</v>
      </c>
      <c r="D41" s="13">
        <f>'[1]таблица 4'!AU166</f>
        <v>25.34</v>
      </c>
      <c r="E41" s="79">
        <f t="shared" si="15"/>
        <v>108.8721804511278</v>
      </c>
      <c r="F41" s="12">
        <v>28.865069767441856</v>
      </c>
      <c r="G41" s="12">
        <f>'[1]таблица 5 на 01.07.15'!AU51</f>
        <v>30.492353896103896</v>
      </c>
      <c r="H41" s="79">
        <f t="shared" si="12"/>
        <v>105.63755480853723</v>
      </c>
      <c r="I41" s="11">
        <f t="shared" si="13"/>
        <v>20.332888303488133</v>
      </c>
      <c r="J41" s="80"/>
      <c r="K41" s="8">
        <f t="shared" si="16"/>
        <v>72</v>
      </c>
      <c r="L41" s="15" t="s">
        <v>76</v>
      </c>
      <c r="M41" s="25">
        <v>9133</v>
      </c>
      <c r="N41" s="27">
        <f>'[1]таблица 4'!AU235</f>
        <v>9177</v>
      </c>
      <c r="O41" s="79">
        <f>N41/M41*100</f>
        <v>100.48176940764262</v>
      </c>
      <c r="P41" s="25">
        <v>8345.722</v>
      </c>
      <c r="Q41" s="25">
        <f>'[1]таблица 5 на 01.07.15'!AU95</f>
        <v>8202.666923076922</v>
      </c>
      <c r="R41" s="79">
        <f>Q41/P41*100</f>
        <v>98.28588734535995</v>
      </c>
      <c r="S41" s="11" t="s">
        <v>57</v>
      </c>
    </row>
    <row r="42" spans="1:19" ht="15" customHeight="1">
      <c r="A42" s="8">
        <f t="shared" si="14"/>
        <v>33</v>
      </c>
      <c r="B42" s="9" t="s">
        <v>77</v>
      </c>
      <c r="C42" s="12">
        <v>26.68</v>
      </c>
      <c r="D42" s="13">
        <f>'[1]таблица 4'!AU170</f>
        <v>27.715</v>
      </c>
      <c r="E42" s="79">
        <f t="shared" si="15"/>
        <v>103.87931034482759</v>
      </c>
      <c r="F42" s="12">
        <v>30.479248120300753</v>
      </c>
      <c r="G42" s="12">
        <f>'[1]таблица 5 на 01.07.15'!AU52</f>
        <v>36.1027027027027</v>
      </c>
      <c r="H42" s="79">
        <f t="shared" si="12"/>
        <v>118.45010926846464</v>
      </c>
      <c r="I42" s="11">
        <f t="shared" si="13"/>
        <v>30.264126655972234</v>
      </c>
      <c r="J42" s="80"/>
      <c r="K42" s="8">
        <f t="shared" si="16"/>
        <v>73</v>
      </c>
      <c r="L42" s="15" t="s">
        <v>78</v>
      </c>
      <c r="M42" s="25" t="s">
        <v>52</v>
      </c>
      <c r="N42" s="27" t="str">
        <f>'[1]таблица 4'!AU236</f>
        <v>-</v>
      </c>
      <c r="O42" s="79" t="s">
        <v>52</v>
      </c>
      <c r="P42" s="25">
        <v>6358</v>
      </c>
      <c r="Q42" s="25">
        <f>'[1]таблица 5 на 01.07.15'!AU96</f>
        <v>6358</v>
      </c>
      <c r="R42" s="79">
        <f>Q42/P42*100</f>
        <v>100</v>
      </c>
      <c r="S42" s="11" t="s">
        <v>57</v>
      </c>
    </row>
    <row r="43" spans="1:19" ht="15.75" customHeight="1">
      <c r="A43" s="8">
        <f t="shared" si="14"/>
        <v>34</v>
      </c>
      <c r="B43" s="9" t="s">
        <v>79</v>
      </c>
      <c r="C43" s="12">
        <v>23.14833333333333</v>
      </c>
      <c r="D43" s="13">
        <f>'[1]таблица 4'!AU171</f>
        <v>25.545</v>
      </c>
      <c r="E43" s="79">
        <f t="shared" si="15"/>
        <v>110.35351717186266</v>
      </c>
      <c r="F43" s="12">
        <v>29.624375</v>
      </c>
      <c r="G43" s="12">
        <f>'[1]таблица 5 на 01.07.15'!AU53</f>
        <v>32.76806818181819</v>
      </c>
      <c r="H43" s="79">
        <f t="shared" si="12"/>
        <v>110.61184643327728</v>
      </c>
      <c r="I43" s="11">
        <f t="shared" si="13"/>
        <v>28.275859001049866</v>
      </c>
      <c r="J43" s="80"/>
      <c r="K43" s="8">
        <f t="shared" si="16"/>
        <v>74</v>
      </c>
      <c r="L43" s="15" t="s">
        <v>80</v>
      </c>
      <c r="M43" s="25">
        <v>6946</v>
      </c>
      <c r="N43" s="27">
        <f>'[1]таблица 4'!AU237</f>
        <v>6946</v>
      </c>
      <c r="O43" s="79">
        <f>N43/M43*100</f>
        <v>100</v>
      </c>
      <c r="P43" s="25">
        <v>6600.571428571428</v>
      </c>
      <c r="Q43" s="25">
        <f>'[1]таблица 5 на 01.07.15'!AU97</f>
        <v>6660.857142857143</v>
      </c>
      <c r="R43" s="79">
        <f>Q43/P43*100</f>
        <v>100.91334083629124</v>
      </c>
      <c r="S43" s="11" t="s">
        <v>57</v>
      </c>
    </row>
    <row r="44" spans="1:19" ht="15" customHeight="1">
      <c r="A44" s="8">
        <f t="shared" si="14"/>
        <v>35</v>
      </c>
      <c r="B44" s="14" t="s">
        <v>81</v>
      </c>
      <c r="C44" s="12">
        <v>31.671818181818182</v>
      </c>
      <c r="D44" s="13">
        <f>'[1]таблица 4'!AU169</f>
        <v>33.67</v>
      </c>
      <c r="E44" s="79">
        <f t="shared" si="15"/>
        <v>106.30902149889492</v>
      </c>
      <c r="F44" s="12">
        <v>36.442071428571424</v>
      </c>
      <c r="G44" s="12">
        <f>'[1]таблица 5 на 01.07.15'!AU54</f>
        <v>37.236060606060605</v>
      </c>
      <c r="H44" s="79">
        <f t="shared" si="12"/>
        <v>102.17877070749242</v>
      </c>
      <c r="I44" s="11">
        <f t="shared" si="13"/>
        <v>10.591210591210569</v>
      </c>
      <c r="J44" s="80"/>
      <c r="K44" s="8">
        <f t="shared" si="16"/>
        <v>75</v>
      </c>
      <c r="L44" s="15" t="s">
        <v>82</v>
      </c>
      <c r="M44" s="25" t="s">
        <v>52</v>
      </c>
      <c r="N44" s="27" t="str">
        <f>'[1]таблица 4'!AU238</f>
        <v>-</v>
      </c>
      <c r="O44" s="79" t="s">
        <v>52</v>
      </c>
      <c r="P44" s="25" t="s">
        <v>52</v>
      </c>
      <c r="Q44" s="25" t="str">
        <f>'[1]таблица 5 на 01.07.15'!AU98</f>
        <v>-</v>
      </c>
      <c r="R44" s="79" t="s">
        <v>52</v>
      </c>
      <c r="S44" s="11" t="s">
        <v>57</v>
      </c>
    </row>
    <row r="45" spans="1:19" ht="15.75" customHeight="1">
      <c r="A45" s="8">
        <f t="shared" si="14"/>
        <v>36</v>
      </c>
      <c r="B45" s="18" t="s">
        <v>208</v>
      </c>
      <c r="C45" s="12">
        <v>51.25</v>
      </c>
      <c r="D45" s="13">
        <f>'[1]таблица 4'!AU139</f>
        <v>59.053999999999995</v>
      </c>
      <c r="E45" s="79">
        <f t="shared" si="15"/>
        <v>115.22731707317074</v>
      </c>
      <c r="F45" s="12">
        <v>61.951851851851856</v>
      </c>
      <c r="G45" s="12">
        <f>'[1]таблица 5 на 01.07.15'!AU55</f>
        <v>74.37333333333333</v>
      </c>
      <c r="H45" s="79">
        <f t="shared" si="12"/>
        <v>120.0502182100795</v>
      </c>
      <c r="I45" s="11">
        <f t="shared" si="13"/>
        <v>25.941228931712217</v>
      </c>
      <c r="J45" s="80"/>
      <c r="K45" s="8">
        <f t="shared" si="16"/>
        <v>76</v>
      </c>
      <c r="L45" s="15" t="s">
        <v>83</v>
      </c>
      <c r="M45" s="25" t="s">
        <v>52</v>
      </c>
      <c r="N45" s="27" t="str">
        <f>'[1]таблица 4'!AU239</f>
        <v>-</v>
      </c>
      <c r="O45" s="79" t="s">
        <v>52</v>
      </c>
      <c r="P45" s="25">
        <v>5677.142857142857</v>
      </c>
      <c r="Q45" s="25">
        <f>'[1]таблица 5 на 01.07.15'!AU99</f>
        <v>5763.375</v>
      </c>
      <c r="R45" s="79">
        <f>Q45/P45*100</f>
        <v>101.51893558127831</v>
      </c>
      <c r="S45" s="11" t="s">
        <v>57</v>
      </c>
    </row>
    <row r="46" spans="1:19" ht="14.25" customHeight="1">
      <c r="A46" s="8">
        <f t="shared" si="14"/>
        <v>37</v>
      </c>
      <c r="B46" s="9" t="s">
        <v>84</v>
      </c>
      <c r="C46" s="12">
        <v>74.3</v>
      </c>
      <c r="D46" s="13">
        <f>'[1]таблица 4'!AU172</f>
        <v>79.655</v>
      </c>
      <c r="E46" s="79">
        <f t="shared" si="15"/>
        <v>107.20726783310903</v>
      </c>
      <c r="F46" s="12">
        <v>79.9471804511278</v>
      </c>
      <c r="G46" s="12">
        <f>'[1]таблица 5 на 01.07.15'!AU56</f>
        <v>97.11807692307693</v>
      </c>
      <c r="H46" s="79">
        <f t="shared" si="12"/>
        <v>121.47780118705474</v>
      </c>
      <c r="I46" s="11">
        <f t="shared" si="13"/>
        <v>21.923390776570102</v>
      </c>
      <c r="J46" s="80"/>
      <c r="K46" s="8">
        <f t="shared" si="16"/>
        <v>77</v>
      </c>
      <c r="L46" s="15" t="s">
        <v>85</v>
      </c>
      <c r="M46" s="25">
        <v>368.9</v>
      </c>
      <c r="N46" s="27">
        <f>'[1]таблица 4'!AU240</f>
        <v>368.9</v>
      </c>
      <c r="O46" s="79">
        <f>N46/M46*100</f>
        <v>100</v>
      </c>
      <c r="P46" s="25">
        <v>346.475</v>
      </c>
      <c r="Q46" s="25">
        <f>'[1]таблица 5 на 01.07.15'!AU100</f>
        <v>244.68571428571428</v>
      </c>
      <c r="R46" s="79">
        <f>Q46/P46*100</f>
        <v>70.62146310288311</v>
      </c>
      <c r="S46" s="11" t="s">
        <v>57</v>
      </c>
    </row>
    <row r="47" spans="1:19" ht="24.75" customHeight="1">
      <c r="A47" s="8">
        <f t="shared" si="14"/>
        <v>38</v>
      </c>
      <c r="B47" s="9" t="s">
        <v>86</v>
      </c>
      <c r="C47" s="12">
        <v>110.96375</v>
      </c>
      <c r="D47" s="13">
        <f>('[1]таблица 4'!AU91+'[1]таблица 4'!AU90+'[1]таблица 4'!AU101+'[1]таблица 4'!AU101+'[1]таблица 4'!AU102+'[1]таблица 4'!AU96+'[1]таблица 4'!AU94+'[1]таблица 4'!AU92)/8</f>
        <v>129.89863392857143</v>
      </c>
      <c r="E47" s="79">
        <f t="shared" si="15"/>
        <v>117.06402670112665</v>
      </c>
      <c r="F47" s="12">
        <v>128.30380952380952</v>
      </c>
      <c r="G47" s="12">
        <f>'[1]таблица 5 на 01.07.15'!AU57</f>
        <v>145.48185185185184</v>
      </c>
      <c r="H47" s="79">
        <f t="shared" si="12"/>
        <v>113.3885676440921</v>
      </c>
      <c r="I47" s="11">
        <f t="shared" si="13"/>
        <v>11.996444806224304</v>
      </c>
      <c r="J47" s="80"/>
      <c r="K47" s="8">
        <f t="shared" si="16"/>
        <v>78</v>
      </c>
      <c r="L47" s="15" t="s">
        <v>87</v>
      </c>
      <c r="M47" s="25">
        <v>951.6</v>
      </c>
      <c r="N47" s="27">
        <f>'[1]таблица 4'!AU241</f>
        <v>951.6</v>
      </c>
      <c r="O47" s="79">
        <f>N47/M47*100</f>
        <v>100</v>
      </c>
      <c r="P47" s="25">
        <v>573.8399999999999</v>
      </c>
      <c r="Q47" s="25">
        <f>'[1]таблица 5 на 01.07.15'!AU103</f>
        <v>479.4</v>
      </c>
      <c r="R47" s="79">
        <f>Q47/P47*100</f>
        <v>83.54245085738185</v>
      </c>
      <c r="S47" s="11" t="s">
        <v>57</v>
      </c>
    </row>
    <row r="48" spans="1:19" ht="13.5" customHeight="1">
      <c r="A48" s="8">
        <f t="shared" si="14"/>
        <v>39</v>
      </c>
      <c r="B48" s="9" t="s">
        <v>88</v>
      </c>
      <c r="C48" s="12">
        <v>21.903696682464453</v>
      </c>
      <c r="D48" s="13">
        <f>'[1]таблица 4'!AU27</f>
        <v>25.371428571428574</v>
      </c>
      <c r="E48" s="79">
        <f t="shared" si="15"/>
        <v>115.83171981987999</v>
      </c>
      <c r="F48" s="12">
        <v>28.440614250614225</v>
      </c>
      <c r="G48" s="10">
        <f>'[1]таблица 5 на 01.07.15'!AU59</f>
        <v>33.09908013937283</v>
      </c>
      <c r="H48" s="79">
        <f t="shared" si="12"/>
        <v>116.37962474266179</v>
      </c>
      <c r="I48" s="11">
        <f t="shared" si="13"/>
        <v>30.45808613491542</v>
      </c>
      <c r="J48" s="80"/>
      <c r="K48" s="8">
        <f t="shared" si="16"/>
        <v>79</v>
      </c>
      <c r="L48" s="15" t="s">
        <v>89</v>
      </c>
      <c r="M48" s="25">
        <v>652.8000000000001</v>
      </c>
      <c r="N48" s="27">
        <f>'[1]таблица 4'!AU242</f>
        <v>619.4666666666667</v>
      </c>
      <c r="O48" s="79">
        <f>N48/M48*100</f>
        <v>94.8937908496732</v>
      </c>
      <c r="P48" s="25">
        <v>568.6461538461538</v>
      </c>
      <c r="Q48" s="25">
        <f>'[1]таблица 5 на 01.07.15'!AU104</f>
        <v>403.84000000000003</v>
      </c>
      <c r="R48" s="79">
        <f>Q48/P48*100</f>
        <v>71.01780206698774</v>
      </c>
      <c r="S48" s="11" t="s">
        <v>57</v>
      </c>
    </row>
    <row r="49" spans="1:19" ht="27" customHeight="1">
      <c r="A49" s="8">
        <f t="shared" si="14"/>
        <v>40</v>
      </c>
      <c r="B49" s="9" t="s">
        <v>90</v>
      </c>
      <c r="C49" s="12">
        <v>23.028333333333336</v>
      </c>
      <c r="D49" s="13">
        <f>'[1]таблица 4'!AU7</f>
        <v>26.6425</v>
      </c>
      <c r="E49" s="79">
        <f t="shared" si="15"/>
        <v>115.69443439241512</v>
      </c>
      <c r="F49" s="12">
        <v>27.324999999999992</v>
      </c>
      <c r="G49" s="10">
        <f>'[1]таблица 5 на 01.07.15'!AU60</f>
        <v>32.830278925619844</v>
      </c>
      <c r="H49" s="79">
        <f t="shared" si="12"/>
        <v>120.14740686411658</v>
      </c>
      <c r="I49" s="11">
        <f t="shared" si="13"/>
        <v>23.225218825635153</v>
      </c>
      <c r="J49" s="80"/>
      <c r="K49" s="8">
        <f t="shared" si="16"/>
        <v>80</v>
      </c>
      <c r="L49" s="46" t="s">
        <v>91</v>
      </c>
      <c r="M49" s="27">
        <v>1063.9</v>
      </c>
      <c r="N49" s="27">
        <f>'[1]таблица 4'!AU243</f>
        <v>1063.9</v>
      </c>
      <c r="O49" s="81">
        <f>N49/M49*100</f>
        <v>100</v>
      </c>
      <c r="P49" s="27">
        <v>730.2333333333332</v>
      </c>
      <c r="Q49" s="27">
        <f>'[1]таблица 5 на 01.07.15'!AU107</f>
        <v>740.9142857142857</v>
      </c>
      <c r="R49" s="81">
        <f>Q49/P49*100</f>
        <v>101.46267663956074</v>
      </c>
      <c r="S49" s="11" t="s">
        <v>57</v>
      </c>
    </row>
    <row r="50" spans="1:19" ht="13.5" customHeight="1">
      <c r="A50" s="8">
        <f t="shared" si="14"/>
        <v>41</v>
      </c>
      <c r="B50" s="9" t="s">
        <v>92</v>
      </c>
      <c r="C50" s="12">
        <v>20.451666666666668</v>
      </c>
      <c r="D50" s="13">
        <f>'[1]таблица 4'!AU8</f>
        <v>20.8025</v>
      </c>
      <c r="E50" s="79">
        <f t="shared" si="15"/>
        <v>101.71542661559774</v>
      </c>
      <c r="F50" s="12">
        <v>26.171590909090913</v>
      </c>
      <c r="G50" s="10">
        <f>'[1]таблица 5 на 01.07.15'!AU61</f>
        <v>24.69060606060606</v>
      </c>
      <c r="H50" s="79">
        <f t="shared" si="12"/>
        <v>94.34125019900712</v>
      </c>
      <c r="I50" s="11">
        <f t="shared" si="13"/>
        <v>18.690571136190655</v>
      </c>
      <c r="J50" s="80"/>
      <c r="K50" s="47"/>
      <c r="L50" s="48"/>
      <c r="M50" s="49"/>
      <c r="N50" s="49"/>
      <c r="O50" s="49"/>
      <c r="P50" s="49"/>
      <c r="Q50" s="50"/>
      <c r="R50" s="49"/>
      <c r="S50" s="49"/>
    </row>
    <row r="51" spans="1:9" ht="24.75" customHeight="1">
      <c r="A51" s="95"/>
      <c r="B51" s="96"/>
      <c r="C51" s="96"/>
      <c r="D51" s="97"/>
      <c r="E51" s="97"/>
      <c r="F51" s="97"/>
      <c r="G51" s="97"/>
      <c r="H51" s="98"/>
      <c r="I51" s="98"/>
    </row>
    <row r="52" spans="1:18" ht="18" customHeight="1">
      <c r="A52" s="95"/>
      <c r="B52" s="99"/>
      <c r="C52" s="100">
        <f>E31</f>
        <v>104.24915091177982</v>
      </c>
      <c r="D52" s="101" t="s">
        <v>211</v>
      </c>
      <c r="E52" s="63"/>
      <c r="F52" s="63"/>
      <c r="G52" s="63"/>
      <c r="H52" s="63"/>
      <c r="I52" s="63"/>
      <c r="J52" s="63"/>
      <c r="K52" s="63"/>
      <c r="L52" s="63"/>
      <c r="M52" s="63"/>
      <c r="N52" s="102"/>
      <c r="O52" s="51"/>
      <c r="P52" s="51"/>
      <c r="Q52" s="51"/>
      <c r="R52" s="51"/>
    </row>
    <row r="53" spans="1:18" ht="18" customHeight="1">
      <c r="A53" s="95"/>
      <c r="B53" s="99"/>
      <c r="C53" s="100">
        <f>I31</f>
        <v>9.531332280147481</v>
      </c>
      <c r="D53" s="62" t="s">
        <v>93</v>
      </c>
      <c r="E53" s="63"/>
      <c r="F53" s="63"/>
      <c r="G53" s="63"/>
      <c r="H53" s="63"/>
      <c r="I53" s="63"/>
      <c r="J53" s="63"/>
      <c r="K53" s="63"/>
      <c r="L53" s="63"/>
      <c r="M53" s="63"/>
      <c r="N53" s="102"/>
      <c r="O53" s="51"/>
      <c r="P53" s="51"/>
      <c r="Q53" s="51"/>
      <c r="R53" s="51"/>
    </row>
    <row r="54" spans="1:18" ht="18" customHeight="1">
      <c r="A54" s="95"/>
      <c r="B54" s="99"/>
      <c r="C54" s="31">
        <f>S25</f>
        <v>46.393218796222584</v>
      </c>
      <c r="D54" s="62" t="s">
        <v>94</v>
      </c>
      <c r="E54" s="63"/>
      <c r="F54" s="63"/>
      <c r="G54" s="63"/>
      <c r="H54" s="63"/>
      <c r="I54" s="63"/>
      <c r="J54" s="63"/>
      <c r="K54" s="63"/>
      <c r="L54" s="63"/>
      <c r="M54" s="63"/>
      <c r="N54" s="102"/>
      <c r="O54" s="51"/>
      <c r="P54" s="51"/>
      <c r="Q54" s="51"/>
      <c r="R54" s="51"/>
    </row>
    <row r="55" spans="1:18" ht="17.25" customHeight="1">
      <c r="A55" s="95"/>
      <c r="B55" s="52"/>
      <c r="C55" s="103">
        <f>P37</f>
        <v>6514.14705882353</v>
      </c>
      <c r="D55" s="64" t="s">
        <v>95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104"/>
      <c r="P55" s="104"/>
      <c r="Q55" s="104"/>
      <c r="R55" s="104"/>
    </row>
    <row r="56" ht="7.5" customHeight="1"/>
    <row r="57" spans="1:18" ht="10.5" customHeight="1">
      <c r="A57" s="105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7"/>
      <c r="M57" s="107"/>
      <c r="N57" s="108"/>
      <c r="O57" s="108"/>
      <c r="P57" s="108"/>
      <c r="Q57" s="108"/>
      <c r="R57" s="108"/>
    </row>
    <row r="58" spans="1:19" ht="34.5" customHeight="1">
      <c r="A58" s="109"/>
      <c r="B58" s="110"/>
      <c r="C58" s="110"/>
      <c r="D58" s="110"/>
      <c r="E58" s="110"/>
      <c r="F58" s="110"/>
      <c r="P58" s="111"/>
      <c r="Q58" s="112"/>
      <c r="R58" s="112"/>
      <c r="S58" s="86"/>
    </row>
    <row r="59" spans="1:2" ht="12.75">
      <c r="A59" s="113"/>
      <c r="B59" s="114"/>
    </row>
    <row r="84" spans="2:7" ht="17.25" customHeight="1">
      <c r="B84" s="113" t="s">
        <v>199</v>
      </c>
      <c r="C84" s="114"/>
      <c r="D84" s="86"/>
      <c r="E84" s="86"/>
      <c r="F84" s="86"/>
      <c r="G84" s="86"/>
    </row>
  </sheetData>
  <sheetProtection/>
  <mergeCells count="23">
    <mergeCell ref="N1:S1"/>
    <mergeCell ref="A3:S3"/>
    <mergeCell ref="B5:S5"/>
    <mergeCell ref="A6:A7"/>
    <mergeCell ref="B6:B7"/>
    <mergeCell ref="C6:E6"/>
    <mergeCell ref="F6:H6"/>
    <mergeCell ref="I6:I7"/>
    <mergeCell ref="K6:K7"/>
    <mergeCell ref="L6:L7"/>
    <mergeCell ref="M6:O6"/>
    <mergeCell ref="P6:R6"/>
    <mergeCell ref="S6:S7"/>
    <mergeCell ref="K36:L36"/>
    <mergeCell ref="B51:G51"/>
    <mergeCell ref="D52:N52"/>
    <mergeCell ref="B84:G84"/>
    <mergeCell ref="D53:N53"/>
    <mergeCell ref="D54:N54"/>
    <mergeCell ref="D55:N55"/>
    <mergeCell ref="A58:F58"/>
    <mergeCell ref="P58:S58"/>
    <mergeCell ref="A59:B59"/>
  </mergeCells>
  <printOptions/>
  <pageMargins left="0.3937007874015748" right="0" top="0.2755905511811024" bottom="0.984251968503937" header="0" footer="0.1968503937007874"/>
  <pageSetup horizontalDpi="600" verticalDpi="600" orientation="landscape" paperSize="9" scale="69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107"/>
  <sheetViews>
    <sheetView tabSelected="1" zoomScale="80" zoomScaleNormal="80" zoomScalePageLayoutView="0" workbookViewId="0" topLeftCell="A1">
      <pane xSplit="2" ySplit="6" topLeftCell="L73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A92" sqref="A92:IV94"/>
    </sheetView>
  </sheetViews>
  <sheetFormatPr defaultColWidth="9.00390625" defaultRowHeight="12.75"/>
  <cols>
    <col min="1" max="1" width="4.25390625" style="82" customWidth="1"/>
    <col min="2" max="2" width="37.75390625" style="83" customWidth="1"/>
    <col min="3" max="3" width="7.75390625" style="83" customWidth="1"/>
    <col min="4" max="4" width="6.75390625" style="83" customWidth="1"/>
    <col min="5" max="5" width="6.625" style="83" customWidth="1"/>
    <col min="6" max="6" width="6.875" style="83" customWidth="1"/>
    <col min="7" max="7" width="6.625" style="83" customWidth="1"/>
    <col min="8" max="8" width="7.25390625" style="83" customWidth="1"/>
    <col min="9" max="9" width="7.125" style="119" customWidth="1"/>
    <col min="10" max="10" width="6.75390625" style="83" customWidth="1"/>
    <col min="11" max="11" width="7.125" style="83" customWidth="1"/>
    <col min="12" max="13" width="6.625" style="83" customWidth="1"/>
    <col min="14" max="15" width="6.875" style="83" customWidth="1"/>
    <col min="16" max="16" width="6.625" style="83" customWidth="1"/>
    <col min="17" max="17" width="6.375" style="83" customWidth="1"/>
    <col min="18" max="18" width="6.25390625" style="83" customWidth="1"/>
    <col min="19" max="21" width="6.875" style="83" customWidth="1"/>
    <col min="22" max="22" width="7.125" style="83" customWidth="1"/>
    <col min="23" max="23" width="7.00390625" style="83" customWidth="1"/>
    <col min="24" max="25" width="6.625" style="83" customWidth="1"/>
    <col min="26" max="26" width="6.125" style="83" customWidth="1"/>
    <col min="27" max="29" width="6.25390625" style="83" customWidth="1"/>
    <col min="30" max="30" width="6.375" style="83" customWidth="1"/>
    <col min="31" max="31" width="6.25390625" style="119" customWidth="1"/>
    <col min="32" max="32" width="6.75390625" style="83" customWidth="1"/>
    <col min="33" max="34" width="6.125" style="83" customWidth="1"/>
    <col min="35" max="35" width="6.625" style="83" customWidth="1"/>
    <col min="36" max="37" width="6.375" style="83" customWidth="1"/>
    <col min="38" max="38" width="6.25390625" style="83" customWidth="1"/>
    <col min="39" max="39" width="6.125" style="83" customWidth="1"/>
    <col min="40" max="40" width="7.125" style="83" customWidth="1"/>
    <col min="41" max="43" width="6.375" style="83" customWidth="1"/>
    <col min="44" max="44" width="6.75390625" style="83" customWidth="1"/>
    <col min="45" max="45" width="6.25390625" style="83" customWidth="1"/>
    <col min="46" max="46" width="7.625" style="83" customWidth="1"/>
    <col min="47" max="47" width="7.125" style="53" customWidth="1"/>
    <col min="48" max="16384" width="9.125" style="83" customWidth="1"/>
  </cols>
  <sheetData>
    <row r="1" spans="28:29" ht="14.25">
      <c r="AB1" s="150"/>
      <c r="AC1" s="150" t="s">
        <v>96</v>
      </c>
    </row>
    <row r="2" spans="2:47" ht="35.25" customHeight="1">
      <c r="B2" s="89"/>
      <c r="C2" s="73" t="s">
        <v>213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86"/>
      <c r="V2" s="86"/>
      <c r="W2" s="86"/>
      <c r="X2" s="86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120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</row>
    <row r="3" spans="2:47" ht="3" customHeight="1">
      <c r="B3" s="89"/>
      <c r="C3" s="121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123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</row>
    <row r="4" spans="1:47" ht="14.25" customHeight="1">
      <c r="A4" s="124"/>
      <c r="K4" s="125"/>
      <c r="L4" s="125"/>
      <c r="M4" s="125"/>
      <c r="N4" s="125"/>
      <c r="O4" s="125"/>
      <c r="P4" s="125"/>
      <c r="Q4" s="125"/>
      <c r="R4" s="125"/>
      <c r="S4" s="126"/>
      <c r="T4" s="125"/>
      <c r="U4" s="125"/>
      <c r="V4" s="125"/>
      <c r="W4" s="151"/>
      <c r="X4" s="151"/>
      <c r="Y4" s="151"/>
      <c r="Z4" s="151"/>
      <c r="AA4" s="151"/>
      <c r="AB4" s="151"/>
      <c r="AC4" s="152" t="s">
        <v>97</v>
      </c>
      <c r="AI4" s="127"/>
      <c r="AP4" s="153" t="s">
        <v>97</v>
      </c>
      <c r="AQ4" s="128"/>
      <c r="AR4" s="128"/>
      <c r="AS4" s="128"/>
      <c r="AT4" s="128"/>
      <c r="AU4" s="128"/>
    </row>
    <row r="5" spans="1:47" ht="48" customHeight="1">
      <c r="A5" s="129" t="s">
        <v>2</v>
      </c>
      <c r="B5" s="130" t="s">
        <v>3</v>
      </c>
      <c r="C5" s="130" t="s">
        <v>98</v>
      </c>
      <c r="D5" s="130" t="s">
        <v>99</v>
      </c>
      <c r="E5" s="130" t="s">
        <v>100</v>
      </c>
      <c r="F5" s="129" t="s">
        <v>101</v>
      </c>
      <c r="G5" s="131" t="s">
        <v>102</v>
      </c>
      <c r="H5" s="130" t="s">
        <v>103</v>
      </c>
      <c r="I5" s="132" t="s">
        <v>104</v>
      </c>
      <c r="J5" s="130" t="s">
        <v>105</v>
      </c>
      <c r="K5" s="130" t="s">
        <v>106</v>
      </c>
      <c r="L5" s="130" t="s">
        <v>107</v>
      </c>
      <c r="M5" s="130" t="s">
        <v>108</v>
      </c>
      <c r="N5" s="130" t="s">
        <v>109</v>
      </c>
      <c r="O5" s="130" t="s">
        <v>110</v>
      </c>
      <c r="P5" s="130" t="s">
        <v>111</v>
      </c>
      <c r="Q5" s="130" t="s">
        <v>112</v>
      </c>
      <c r="R5" s="130" t="s">
        <v>113</v>
      </c>
      <c r="S5" s="130" t="s">
        <v>114</v>
      </c>
      <c r="T5" s="130" t="s">
        <v>115</v>
      </c>
      <c r="U5" s="130" t="s">
        <v>116</v>
      </c>
      <c r="V5" s="130" t="s">
        <v>117</v>
      </c>
      <c r="W5" s="130" t="s">
        <v>118</v>
      </c>
      <c r="X5" s="130" t="s">
        <v>119</v>
      </c>
      <c r="Y5" s="130" t="s">
        <v>120</v>
      </c>
      <c r="Z5" s="130" t="s">
        <v>121</v>
      </c>
      <c r="AA5" s="130" t="s">
        <v>122</v>
      </c>
      <c r="AB5" s="130" t="s">
        <v>123</v>
      </c>
      <c r="AC5" s="130" t="s">
        <v>124</v>
      </c>
      <c r="AD5" s="130" t="s">
        <v>125</v>
      </c>
      <c r="AE5" s="132" t="s">
        <v>126</v>
      </c>
      <c r="AF5" s="130" t="s">
        <v>127</v>
      </c>
      <c r="AG5" s="130" t="s">
        <v>128</v>
      </c>
      <c r="AH5" s="130" t="s">
        <v>129</v>
      </c>
      <c r="AI5" s="130" t="s">
        <v>130</v>
      </c>
      <c r="AJ5" s="130" t="s">
        <v>131</v>
      </c>
      <c r="AK5" s="130" t="s">
        <v>132</v>
      </c>
      <c r="AL5" s="130" t="s">
        <v>133</v>
      </c>
      <c r="AM5" s="130" t="s">
        <v>134</v>
      </c>
      <c r="AN5" s="130" t="s">
        <v>135</v>
      </c>
      <c r="AO5" s="130" t="s">
        <v>136</v>
      </c>
      <c r="AP5" s="130" t="s">
        <v>137</v>
      </c>
      <c r="AQ5" s="130" t="s">
        <v>138</v>
      </c>
      <c r="AR5" s="130" t="s">
        <v>139</v>
      </c>
      <c r="AS5" s="130" t="s">
        <v>140</v>
      </c>
      <c r="AT5" s="130" t="s">
        <v>141</v>
      </c>
      <c r="AU5" s="133" t="s">
        <v>142</v>
      </c>
    </row>
    <row r="6" spans="1:47" ht="12.75" customHeight="1">
      <c r="A6" s="129" t="s">
        <v>10</v>
      </c>
      <c r="B6" s="130" t="s">
        <v>11</v>
      </c>
      <c r="C6" s="134">
        <v>1</v>
      </c>
      <c r="D6" s="134">
        <f aca="true" t="shared" si="0" ref="D6:AR6">1+C6</f>
        <v>2</v>
      </c>
      <c r="E6" s="134">
        <f t="shared" si="0"/>
        <v>3</v>
      </c>
      <c r="F6" s="134">
        <f t="shared" si="0"/>
        <v>4</v>
      </c>
      <c r="G6" s="134">
        <f t="shared" si="0"/>
        <v>5</v>
      </c>
      <c r="H6" s="134">
        <f t="shared" si="0"/>
        <v>6</v>
      </c>
      <c r="I6" s="134">
        <f t="shared" si="0"/>
        <v>7</v>
      </c>
      <c r="J6" s="134">
        <f t="shared" si="0"/>
        <v>8</v>
      </c>
      <c r="K6" s="134">
        <f t="shared" si="0"/>
        <v>9</v>
      </c>
      <c r="L6" s="134">
        <f t="shared" si="0"/>
        <v>10</v>
      </c>
      <c r="M6" s="134">
        <f t="shared" si="0"/>
        <v>11</v>
      </c>
      <c r="N6" s="134">
        <f t="shared" si="0"/>
        <v>12</v>
      </c>
      <c r="O6" s="134">
        <f t="shared" si="0"/>
        <v>13</v>
      </c>
      <c r="P6" s="134">
        <f t="shared" si="0"/>
        <v>14</v>
      </c>
      <c r="Q6" s="134">
        <f t="shared" si="0"/>
        <v>15</v>
      </c>
      <c r="R6" s="134">
        <f t="shared" si="0"/>
        <v>16</v>
      </c>
      <c r="S6" s="134">
        <f t="shared" si="0"/>
        <v>17</v>
      </c>
      <c r="T6" s="134">
        <f t="shared" si="0"/>
        <v>18</v>
      </c>
      <c r="U6" s="134">
        <f t="shared" si="0"/>
        <v>19</v>
      </c>
      <c r="V6" s="134">
        <f t="shared" si="0"/>
        <v>20</v>
      </c>
      <c r="W6" s="134">
        <f t="shared" si="0"/>
        <v>21</v>
      </c>
      <c r="X6" s="134">
        <f t="shared" si="0"/>
        <v>22</v>
      </c>
      <c r="Y6" s="134">
        <f t="shared" si="0"/>
        <v>23</v>
      </c>
      <c r="Z6" s="134">
        <f t="shared" si="0"/>
        <v>24</v>
      </c>
      <c r="AA6" s="134">
        <f t="shared" si="0"/>
        <v>25</v>
      </c>
      <c r="AB6" s="134">
        <f t="shared" si="0"/>
        <v>26</v>
      </c>
      <c r="AC6" s="134">
        <f t="shared" si="0"/>
        <v>27</v>
      </c>
      <c r="AD6" s="134">
        <f t="shared" si="0"/>
        <v>28</v>
      </c>
      <c r="AE6" s="134">
        <f t="shared" si="0"/>
        <v>29</v>
      </c>
      <c r="AF6" s="134">
        <f t="shared" si="0"/>
        <v>30</v>
      </c>
      <c r="AG6" s="134">
        <f t="shared" si="0"/>
        <v>31</v>
      </c>
      <c r="AH6" s="134">
        <f t="shared" si="0"/>
        <v>32</v>
      </c>
      <c r="AI6" s="134">
        <f t="shared" si="0"/>
        <v>33</v>
      </c>
      <c r="AJ6" s="134">
        <f t="shared" si="0"/>
        <v>34</v>
      </c>
      <c r="AK6" s="134">
        <f t="shared" si="0"/>
        <v>35</v>
      </c>
      <c r="AL6" s="134">
        <f t="shared" si="0"/>
        <v>36</v>
      </c>
      <c r="AM6" s="134">
        <f t="shared" si="0"/>
        <v>37</v>
      </c>
      <c r="AN6" s="134">
        <f t="shared" si="0"/>
        <v>38</v>
      </c>
      <c r="AO6" s="134">
        <f t="shared" si="0"/>
        <v>39</v>
      </c>
      <c r="AP6" s="134">
        <f t="shared" si="0"/>
        <v>40</v>
      </c>
      <c r="AQ6" s="134">
        <f t="shared" si="0"/>
        <v>41</v>
      </c>
      <c r="AR6" s="134">
        <f t="shared" si="0"/>
        <v>42</v>
      </c>
      <c r="AS6" s="134">
        <f>AR6+1</f>
        <v>43</v>
      </c>
      <c r="AT6" s="134">
        <f>AS6+1</f>
        <v>44</v>
      </c>
      <c r="AU6" s="134">
        <f>AT6+1</f>
        <v>45</v>
      </c>
    </row>
    <row r="7" spans="1:47" ht="13.5" customHeight="1">
      <c r="A7" s="8">
        <v>1</v>
      </c>
      <c r="B7" s="9" t="s">
        <v>143</v>
      </c>
      <c r="C7" s="135">
        <v>276.6</v>
      </c>
      <c r="D7" s="135">
        <v>282</v>
      </c>
      <c r="E7" s="135">
        <v>330</v>
      </c>
      <c r="F7" s="136" t="s">
        <v>52</v>
      </c>
      <c r="G7" s="135">
        <v>299.35</v>
      </c>
      <c r="H7" s="135">
        <v>285</v>
      </c>
      <c r="I7" s="135">
        <v>325.25</v>
      </c>
      <c r="J7" s="135" t="s">
        <v>52</v>
      </c>
      <c r="K7" s="135">
        <v>300</v>
      </c>
      <c r="L7" s="135">
        <v>320.96</v>
      </c>
      <c r="M7" s="135">
        <v>280</v>
      </c>
      <c r="N7" s="135">
        <v>320</v>
      </c>
      <c r="O7" s="135">
        <v>295</v>
      </c>
      <c r="P7" s="135">
        <v>300</v>
      </c>
      <c r="Q7" s="135">
        <v>283</v>
      </c>
      <c r="R7" s="135">
        <v>275</v>
      </c>
      <c r="S7" s="135">
        <v>315</v>
      </c>
      <c r="T7" s="135">
        <v>300</v>
      </c>
      <c r="U7" s="135">
        <v>285</v>
      </c>
      <c r="V7" s="135">
        <v>300</v>
      </c>
      <c r="W7" s="135">
        <v>285</v>
      </c>
      <c r="X7" s="135">
        <v>300</v>
      </c>
      <c r="Y7" s="135">
        <v>265</v>
      </c>
      <c r="Z7" s="135">
        <v>295</v>
      </c>
      <c r="AA7" s="135">
        <v>295</v>
      </c>
      <c r="AB7" s="135">
        <v>290</v>
      </c>
      <c r="AC7" s="135">
        <v>385.6</v>
      </c>
      <c r="AD7" s="136">
        <v>280</v>
      </c>
      <c r="AE7" s="135">
        <v>290</v>
      </c>
      <c r="AF7" s="135">
        <v>275.2</v>
      </c>
      <c r="AG7" s="135">
        <v>272.6</v>
      </c>
      <c r="AH7" s="135"/>
      <c r="AI7" s="135">
        <v>380</v>
      </c>
      <c r="AJ7" s="135">
        <v>350</v>
      </c>
      <c r="AK7" s="135">
        <v>280</v>
      </c>
      <c r="AL7" s="135">
        <v>279</v>
      </c>
      <c r="AM7" s="135">
        <v>270</v>
      </c>
      <c r="AN7" s="135">
        <v>280</v>
      </c>
      <c r="AO7" s="135">
        <v>290</v>
      </c>
      <c r="AP7" s="135">
        <v>315</v>
      </c>
      <c r="AQ7" s="135">
        <v>350</v>
      </c>
      <c r="AR7" s="135">
        <v>296.4</v>
      </c>
      <c r="AS7" s="135">
        <v>300</v>
      </c>
      <c r="AT7" s="135">
        <v>285</v>
      </c>
      <c r="AU7" s="137">
        <f aca="true" t="shared" si="1" ref="AU7:AU16">AVERAGE(C7:AT7)</f>
        <v>299.5356097560976</v>
      </c>
    </row>
    <row r="8" spans="1:47" ht="13.5" customHeight="1">
      <c r="A8" s="8">
        <f>A7+1</f>
        <v>2</v>
      </c>
      <c r="B8" s="9" t="s">
        <v>144</v>
      </c>
      <c r="C8" s="31">
        <v>270</v>
      </c>
      <c r="D8" s="31">
        <v>290</v>
      </c>
      <c r="E8" s="31">
        <v>300</v>
      </c>
      <c r="F8" s="31" t="s">
        <v>52</v>
      </c>
      <c r="G8" s="31">
        <v>268.5</v>
      </c>
      <c r="H8" s="31">
        <v>265.12</v>
      </c>
      <c r="I8" s="31">
        <v>299.95</v>
      </c>
      <c r="J8" s="31">
        <v>295</v>
      </c>
      <c r="K8" s="31">
        <v>280</v>
      </c>
      <c r="L8" s="31" t="s">
        <v>52</v>
      </c>
      <c r="M8" s="31">
        <v>250</v>
      </c>
      <c r="N8" s="31">
        <v>276.67</v>
      </c>
      <c r="O8" s="31">
        <v>260</v>
      </c>
      <c r="P8" s="31">
        <v>250</v>
      </c>
      <c r="Q8" s="31">
        <v>273</v>
      </c>
      <c r="R8" s="31">
        <v>260</v>
      </c>
      <c r="S8" s="31">
        <v>250</v>
      </c>
      <c r="T8" s="31">
        <v>290</v>
      </c>
      <c r="U8" s="31">
        <v>265</v>
      </c>
      <c r="V8" s="31">
        <v>260</v>
      </c>
      <c r="W8" s="31">
        <v>252</v>
      </c>
      <c r="X8" s="31">
        <v>255</v>
      </c>
      <c r="Y8" s="31">
        <v>273</v>
      </c>
      <c r="Z8" s="31">
        <v>283</v>
      </c>
      <c r="AA8" s="31">
        <v>262.5</v>
      </c>
      <c r="AB8" s="31">
        <v>270</v>
      </c>
      <c r="AC8" s="31">
        <v>254.5</v>
      </c>
      <c r="AD8" s="31">
        <v>270</v>
      </c>
      <c r="AE8" s="31">
        <v>250</v>
      </c>
      <c r="AF8" s="31">
        <v>268.4</v>
      </c>
      <c r="AG8" s="31">
        <v>292.1</v>
      </c>
      <c r="AH8" s="31">
        <v>263.1</v>
      </c>
      <c r="AI8" s="31">
        <v>280</v>
      </c>
      <c r="AJ8" s="31">
        <v>309.83</v>
      </c>
      <c r="AK8" s="31">
        <v>260</v>
      </c>
      <c r="AL8" s="31">
        <v>293.33</v>
      </c>
      <c r="AM8" s="31">
        <v>250</v>
      </c>
      <c r="AN8" s="31">
        <v>220</v>
      </c>
      <c r="AO8" s="31">
        <v>260</v>
      </c>
      <c r="AP8" s="31">
        <v>243</v>
      </c>
      <c r="AQ8" s="31">
        <v>285</v>
      </c>
      <c r="AR8" s="31">
        <v>279.8</v>
      </c>
      <c r="AS8" s="31">
        <v>250</v>
      </c>
      <c r="AT8" s="31">
        <v>280</v>
      </c>
      <c r="AU8" s="137">
        <f t="shared" si="1"/>
        <v>269.2333333333333</v>
      </c>
    </row>
    <row r="9" spans="1:47" ht="13.5" customHeight="1">
      <c r="A9" s="8">
        <f>A8+1</f>
        <v>3</v>
      </c>
      <c r="B9" s="9" t="s">
        <v>200</v>
      </c>
      <c r="C9" s="138">
        <v>118</v>
      </c>
      <c r="D9" s="135">
        <v>120</v>
      </c>
      <c r="E9" s="135">
        <v>130</v>
      </c>
      <c r="F9" s="138">
        <v>133.16</v>
      </c>
      <c r="G9" s="135">
        <v>147.56</v>
      </c>
      <c r="H9" s="138">
        <v>130.21</v>
      </c>
      <c r="I9" s="138">
        <v>142.75</v>
      </c>
      <c r="J9" s="138">
        <v>117.81</v>
      </c>
      <c r="K9" s="138">
        <v>136</v>
      </c>
      <c r="L9" s="138">
        <v>142.12</v>
      </c>
      <c r="M9" s="138">
        <v>115</v>
      </c>
      <c r="N9" s="138">
        <v>136.17</v>
      </c>
      <c r="O9" s="138">
        <v>117.4</v>
      </c>
      <c r="P9" s="135">
        <v>128</v>
      </c>
      <c r="Q9" s="138">
        <v>116.75</v>
      </c>
      <c r="R9" s="138">
        <v>128.06</v>
      </c>
      <c r="S9" s="138">
        <v>137.5</v>
      </c>
      <c r="T9" s="138">
        <v>134.5</v>
      </c>
      <c r="U9" s="138">
        <v>134</v>
      </c>
      <c r="V9" s="138">
        <v>155</v>
      </c>
      <c r="W9" s="135">
        <v>141.1</v>
      </c>
      <c r="X9" s="138">
        <v>119</v>
      </c>
      <c r="Y9" s="138">
        <v>143.52</v>
      </c>
      <c r="Z9" s="138">
        <v>123</v>
      </c>
      <c r="AA9" s="138">
        <v>134.8</v>
      </c>
      <c r="AB9" s="138">
        <v>122</v>
      </c>
      <c r="AC9" s="138">
        <v>135</v>
      </c>
      <c r="AD9" s="138">
        <v>140</v>
      </c>
      <c r="AE9" s="138">
        <v>136.2</v>
      </c>
      <c r="AF9" s="138">
        <v>139.2</v>
      </c>
      <c r="AG9" s="138">
        <v>118.32</v>
      </c>
      <c r="AH9" s="138">
        <v>138.375</v>
      </c>
      <c r="AI9" s="138">
        <v>152.38</v>
      </c>
      <c r="AJ9" s="135">
        <v>134.12</v>
      </c>
      <c r="AK9" s="138">
        <v>140</v>
      </c>
      <c r="AL9" s="138">
        <v>130.25</v>
      </c>
      <c r="AM9" s="138">
        <v>128.7</v>
      </c>
      <c r="AN9" s="135">
        <v>160</v>
      </c>
      <c r="AO9" s="138">
        <v>120</v>
      </c>
      <c r="AP9" s="138">
        <v>133.8</v>
      </c>
      <c r="AQ9" s="138">
        <v>173.7</v>
      </c>
      <c r="AR9" s="135">
        <v>144</v>
      </c>
      <c r="AS9" s="138">
        <v>120</v>
      </c>
      <c r="AT9" s="138">
        <v>140</v>
      </c>
      <c r="AU9" s="137">
        <f t="shared" si="1"/>
        <v>133.80579545454546</v>
      </c>
    </row>
    <row r="10" spans="1:47" ht="15" customHeight="1">
      <c r="A10" s="8">
        <f>A9+1</f>
        <v>4</v>
      </c>
      <c r="B10" s="9" t="s">
        <v>201</v>
      </c>
      <c r="C10" s="31">
        <v>131</v>
      </c>
      <c r="D10" s="31">
        <v>120.9</v>
      </c>
      <c r="E10" s="31">
        <v>126</v>
      </c>
      <c r="F10" s="31">
        <v>120.01</v>
      </c>
      <c r="G10" s="31">
        <v>134.48333333333332</v>
      </c>
      <c r="H10" s="31">
        <v>124.6</v>
      </c>
      <c r="I10" s="31">
        <v>114</v>
      </c>
      <c r="J10" s="31">
        <v>114.2</v>
      </c>
      <c r="K10" s="31">
        <v>130</v>
      </c>
      <c r="L10" s="31">
        <v>96</v>
      </c>
      <c r="M10" s="31">
        <v>111.5</v>
      </c>
      <c r="N10" s="31">
        <v>111</v>
      </c>
      <c r="O10" s="31">
        <v>126</v>
      </c>
      <c r="P10" s="31">
        <v>115.7</v>
      </c>
      <c r="Q10" s="31">
        <v>148.83</v>
      </c>
      <c r="R10" s="31">
        <v>138.84</v>
      </c>
      <c r="S10" s="31">
        <v>110</v>
      </c>
      <c r="T10" s="31">
        <v>110</v>
      </c>
      <c r="U10" s="31">
        <v>113</v>
      </c>
      <c r="V10" s="31">
        <v>169</v>
      </c>
      <c r="W10" s="31">
        <v>110</v>
      </c>
      <c r="X10" s="31">
        <v>120</v>
      </c>
      <c r="Y10" s="31">
        <v>127.6</v>
      </c>
      <c r="Z10" s="31">
        <v>130</v>
      </c>
      <c r="AA10" s="31">
        <v>135.09</v>
      </c>
      <c r="AB10" s="31">
        <v>125</v>
      </c>
      <c r="AC10" s="31">
        <v>135</v>
      </c>
      <c r="AD10" s="31">
        <v>130</v>
      </c>
      <c r="AE10" s="31">
        <v>115</v>
      </c>
      <c r="AF10" s="31">
        <v>126</v>
      </c>
      <c r="AG10" s="31">
        <v>139.2</v>
      </c>
      <c r="AH10" s="31">
        <v>125.3</v>
      </c>
      <c r="AI10" s="31">
        <v>113.33</v>
      </c>
      <c r="AJ10" s="31">
        <v>122.7</v>
      </c>
      <c r="AK10" s="31">
        <v>150</v>
      </c>
      <c r="AL10" s="31" t="s">
        <v>52</v>
      </c>
      <c r="AM10" s="31">
        <v>125</v>
      </c>
      <c r="AN10" s="31">
        <v>125</v>
      </c>
      <c r="AO10" s="31">
        <v>110</v>
      </c>
      <c r="AP10" s="31">
        <v>120</v>
      </c>
      <c r="AQ10" s="31">
        <v>160</v>
      </c>
      <c r="AR10" s="31">
        <v>130</v>
      </c>
      <c r="AS10" s="31">
        <v>135</v>
      </c>
      <c r="AT10" s="31">
        <v>132</v>
      </c>
      <c r="AU10" s="137">
        <f t="shared" si="1"/>
        <v>125.72751937984498</v>
      </c>
    </row>
    <row r="11" spans="1:47" ht="15" customHeight="1">
      <c r="A11" s="8">
        <f>A10+1</f>
        <v>5</v>
      </c>
      <c r="B11" s="15" t="s">
        <v>145</v>
      </c>
      <c r="C11" s="31">
        <v>176</v>
      </c>
      <c r="D11" s="31">
        <v>251.2</v>
      </c>
      <c r="E11" s="31">
        <v>220</v>
      </c>
      <c r="F11" s="31" t="s">
        <v>52</v>
      </c>
      <c r="G11" s="31">
        <v>247.77777777777777</v>
      </c>
      <c r="H11" s="31">
        <v>219.4</v>
      </c>
      <c r="I11" s="31">
        <v>257</v>
      </c>
      <c r="J11" s="31">
        <v>279.3</v>
      </c>
      <c r="K11" s="31">
        <v>235</v>
      </c>
      <c r="L11" s="31">
        <v>175.2</v>
      </c>
      <c r="M11" s="31">
        <v>193</v>
      </c>
      <c r="N11" s="31">
        <v>138</v>
      </c>
      <c r="O11" s="31">
        <v>210</v>
      </c>
      <c r="P11" s="31">
        <v>155</v>
      </c>
      <c r="Q11" s="31">
        <v>212.8</v>
      </c>
      <c r="R11" s="31">
        <v>235</v>
      </c>
      <c r="S11" s="31">
        <v>147.13</v>
      </c>
      <c r="T11" s="31">
        <v>235</v>
      </c>
      <c r="U11" s="31">
        <v>223</v>
      </c>
      <c r="V11" s="31">
        <v>220</v>
      </c>
      <c r="W11" s="31">
        <v>280</v>
      </c>
      <c r="X11" s="31">
        <v>200</v>
      </c>
      <c r="Y11" s="31">
        <v>220</v>
      </c>
      <c r="Z11" s="31" t="s">
        <v>52</v>
      </c>
      <c r="AA11" s="31">
        <v>186.1</v>
      </c>
      <c r="AB11" s="31">
        <v>225</v>
      </c>
      <c r="AC11" s="31">
        <v>244</v>
      </c>
      <c r="AD11" s="31">
        <v>178</v>
      </c>
      <c r="AE11" s="31">
        <v>214.56</v>
      </c>
      <c r="AF11" s="31">
        <v>175.6</v>
      </c>
      <c r="AG11" s="31">
        <v>258.3</v>
      </c>
      <c r="AH11" s="31">
        <v>223.4</v>
      </c>
      <c r="AI11" s="31">
        <v>225.83</v>
      </c>
      <c r="AJ11" s="31">
        <v>213.55</v>
      </c>
      <c r="AK11" s="31">
        <v>255</v>
      </c>
      <c r="AL11" s="31">
        <v>235</v>
      </c>
      <c r="AM11" s="31">
        <v>254</v>
      </c>
      <c r="AN11" s="31">
        <v>250</v>
      </c>
      <c r="AO11" s="31">
        <v>200</v>
      </c>
      <c r="AP11" s="31">
        <v>270</v>
      </c>
      <c r="AQ11" s="31">
        <v>250</v>
      </c>
      <c r="AR11" s="31">
        <v>250</v>
      </c>
      <c r="AS11" s="31">
        <v>240</v>
      </c>
      <c r="AT11" s="31">
        <v>238</v>
      </c>
      <c r="AU11" s="137">
        <f t="shared" si="1"/>
        <v>221.81304232804237</v>
      </c>
    </row>
    <row r="12" spans="1:47" ht="14.25" customHeight="1">
      <c r="A12" s="8">
        <f aca="true" t="shared" si="2" ref="A12:A29">A11+1</f>
        <v>6</v>
      </c>
      <c r="B12" s="46" t="s">
        <v>146</v>
      </c>
      <c r="C12" s="31">
        <v>240</v>
      </c>
      <c r="D12" s="31">
        <v>265.97</v>
      </c>
      <c r="E12" s="31" t="s">
        <v>52</v>
      </c>
      <c r="F12" s="31" t="s">
        <v>52</v>
      </c>
      <c r="G12" s="31">
        <v>304.75</v>
      </c>
      <c r="H12" s="31">
        <v>276.4</v>
      </c>
      <c r="I12" s="31" t="s">
        <v>52</v>
      </c>
      <c r="J12" s="31" t="s">
        <v>52</v>
      </c>
      <c r="K12" s="31">
        <v>300</v>
      </c>
      <c r="L12" s="31">
        <v>335</v>
      </c>
      <c r="M12" s="31">
        <v>412</v>
      </c>
      <c r="N12" s="31">
        <v>241.6</v>
      </c>
      <c r="O12" s="31">
        <v>215</v>
      </c>
      <c r="P12" s="31">
        <v>244</v>
      </c>
      <c r="Q12" s="31">
        <v>269.7</v>
      </c>
      <c r="R12" s="31">
        <v>309</v>
      </c>
      <c r="S12" s="31">
        <v>375</v>
      </c>
      <c r="T12" s="31">
        <v>305</v>
      </c>
      <c r="U12" s="31">
        <v>350</v>
      </c>
      <c r="V12" s="31">
        <v>270</v>
      </c>
      <c r="W12" s="31">
        <v>355</v>
      </c>
      <c r="X12" s="31">
        <v>269</v>
      </c>
      <c r="Y12" s="31">
        <v>245</v>
      </c>
      <c r="Z12" s="31" t="s">
        <v>52</v>
      </c>
      <c r="AA12" s="31">
        <v>275.5</v>
      </c>
      <c r="AB12" s="31">
        <v>350</v>
      </c>
      <c r="AC12" s="31">
        <v>352</v>
      </c>
      <c r="AD12" s="31">
        <v>270</v>
      </c>
      <c r="AE12" s="31">
        <v>270</v>
      </c>
      <c r="AF12" s="31">
        <v>238.4</v>
      </c>
      <c r="AG12" s="31">
        <v>294</v>
      </c>
      <c r="AH12" s="31">
        <v>346.3</v>
      </c>
      <c r="AI12" s="31">
        <v>350.73</v>
      </c>
      <c r="AJ12" s="31">
        <v>238.77</v>
      </c>
      <c r="AK12" s="31">
        <v>330</v>
      </c>
      <c r="AL12" s="31">
        <v>295</v>
      </c>
      <c r="AM12" s="31">
        <v>277</v>
      </c>
      <c r="AN12" s="31">
        <v>310</v>
      </c>
      <c r="AO12" s="31">
        <v>380</v>
      </c>
      <c r="AP12" s="31">
        <v>280</v>
      </c>
      <c r="AQ12" s="31">
        <v>280</v>
      </c>
      <c r="AR12" s="31">
        <v>229.9</v>
      </c>
      <c r="AS12" s="31">
        <v>320</v>
      </c>
      <c r="AT12" s="31">
        <v>270</v>
      </c>
      <c r="AU12" s="137">
        <f t="shared" si="1"/>
        <v>295.89794871794874</v>
      </c>
    </row>
    <row r="13" spans="1:47" ht="39.75" customHeight="1">
      <c r="A13" s="8">
        <f>A12+1</f>
        <v>7</v>
      </c>
      <c r="B13" s="15" t="s">
        <v>147</v>
      </c>
      <c r="C13" s="31">
        <v>40.04</v>
      </c>
      <c r="D13" s="31">
        <v>41.8</v>
      </c>
      <c r="E13" s="31">
        <v>39</v>
      </c>
      <c r="F13" s="31">
        <v>41.77</v>
      </c>
      <c r="G13" s="31">
        <v>42.57</v>
      </c>
      <c r="H13" s="31">
        <v>40.53</v>
      </c>
      <c r="I13" s="31">
        <v>39.45</v>
      </c>
      <c r="J13" s="31">
        <v>38.33</v>
      </c>
      <c r="K13" s="31">
        <v>40.7</v>
      </c>
      <c r="L13" s="31">
        <v>41.25</v>
      </c>
      <c r="M13" s="31">
        <v>41</v>
      </c>
      <c r="N13" s="31">
        <v>41.07</v>
      </c>
      <c r="O13" s="31">
        <v>42</v>
      </c>
      <c r="P13" s="31">
        <v>37.988461538461536</v>
      </c>
      <c r="Q13" s="31">
        <v>37.56</v>
      </c>
      <c r="R13" s="31">
        <v>39.96</v>
      </c>
      <c r="S13" s="31">
        <v>43.86</v>
      </c>
      <c r="T13" s="31">
        <v>40.5</v>
      </c>
      <c r="U13" s="31">
        <v>39.6</v>
      </c>
      <c r="V13" s="31">
        <v>40</v>
      </c>
      <c r="W13" s="31">
        <v>41.25</v>
      </c>
      <c r="X13" s="31">
        <v>40.9</v>
      </c>
      <c r="Y13" s="31">
        <v>39</v>
      </c>
      <c r="Z13" s="31">
        <v>39.7</v>
      </c>
      <c r="AA13" s="31">
        <v>42.2</v>
      </c>
      <c r="AB13" s="31">
        <v>43.08</v>
      </c>
      <c r="AC13" s="31">
        <v>39.32</v>
      </c>
      <c r="AD13" s="31">
        <v>40.5</v>
      </c>
      <c r="AE13" s="31">
        <v>39.62</v>
      </c>
      <c r="AF13" s="31">
        <v>40.92</v>
      </c>
      <c r="AG13" s="31">
        <v>42.53</v>
      </c>
      <c r="AH13" s="31">
        <v>40.131</v>
      </c>
      <c r="AI13" s="31">
        <v>42.31</v>
      </c>
      <c r="AJ13" s="31">
        <v>41.45</v>
      </c>
      <c r="AK13" s="31">
        <v>36.43</v>
      </c>
      <c r="AL13" s="31">
        <v>41.65</v>
      </c>
      <c r="AM13" s="31">
        <v>39.57</v>
      </c>
      <c r="AN13" s="31">
        <v>37</v>
      </c>
      <c r="AO13" s="31">
        <v>39</v>
      </c>
      <c r="AP13" s="31">
        <v>46.8</v>
      </c>
      <c r="AQ13" s="31">
        <v>39.1</v>
      </c>
      <c r="AR13" s="31">
        <v>40.7</v>
      </c>
      <c r="AS13" s="31">
        <v>40.49</v>
      </c>
      <c r="AT13" s="31">
        <v>42</v>
      </c>
      <c r="AU13" s="137">
        <f t="shared" si="1"/>
        <v>40.55976048951049</v>
      </c>
    </row>
    <row r="14" spans="1:47" ht="15.75" customHeight="1">
      <c r="A14" s="8">
        <f t="shared" si="2"/>
        <v>8</v>
      </c>
      <c r="B14" s="54" t="s">
        <v>24</v>
      </c>
      <c r="C14" s="31">
        <v>42.9</v>
      </c>
      <c r="D14" s="139">
        <v>41.44</v>
      </c>
      <c r="E14" s="139">
        <v>50</v>
      </c>
      <c r="F14" s="139">
        <v>39.23</v>
      </c>
      <c r="G14" s="139">
        <v>44.8775</v>
      </c>
      <c r="H14" s="139">
        <v>39</v>
      </c>
      <c r="I14" s="139">
        <v>39</v>
      </c>
      <c r="J14" s="31">
        <v>40.6</v>
      </c>
      <c r="K14" s="139">
        <v>39</v>
      </c>
      <c r="L14" s="139">
        <v>43.8</v>
      </c>
      <c r="M14" s="31">
        <v>43.89</v>
      </c>
      <c r="N14" s="139">
        <v>43.89</v>
      </c>
      <c r="O14" s="139">
        <v>47</v>
      </c>
      <c r="P14" s="139">
        <v>42.5</v>
      </c>
      <c r="Q14" s="139">
        <v>44.32</v>
      </c>
      <c r="R14" s="139">
        <v>46.61</v>
      </c>
      <c r="S14" s="139">
        <v>42</v>
      </c>
      <c r="T14" s="139">
        <v>41</v>
      </c>
      <c r="U14" s="31">
        <v>48.3</v>
      </c>
      <c r="V14" s="139">
        <v>49</v>
      </c>
      <c r="W14" s="31">
        <v>48</v>
      </c>
      <c r="X14" s="139">
        <v>42</v>
      </c>
      <c r="Y14" s="139">
        <v>38.2</v>
      </c>
      <c r="Z14" s="139">
        <v>47</v>
      </c>
      <c r="AA14" s="139">
        <v>60.3</v>
      </c>
      <c r="AB14" s="139">
        <v>38</v>
      </c>
      <c r="AC14" s="139">
        <v>32.4</v>
      </c>
      <c r="AD14" s="139">
        <v>87</v>
      </c>
      <c r="AE14" s="31">
        <v>42</v>
      </c>
      <c r="AF14" s="139">
        <v>45.45</v>
      </c>
      <c r="AG14" s="139">
        <v>29.9</v>
      </c>
      <c r="AH14" s="139">
        <v>38.6</v>
      </c>
      <c r="AI14" s="139">
        <v>39</v>
      </c>
      <c r="AJ14" s="139">
        <v>40.82</v>
      </c>
      <c r="AK14" s="139">
        <v>40</v>
      </c>
      <c r="AL14" s="139">
        <v>42.22</v>
      </c>
      <c r="AM14" s="31">
        <v>41.5</v>
      </c>
      <c r="AN14" s="31">
        <v>40</v>
      </c>
      <c r="AO14" s="139">
        <v>40</v>
      </c>
      <c r="AP14" s="31">
        <v>35.25</v>
      </c>
      <c r="AQ14" s="139">
        <v>43</v>
      </c>
      <c r="AR14" s="31" t="s">
        <v>52</v>
      </c>
      <c r="AS14" s="139">
        <v>44</v>
      </c>
      <c r="AT14" s="139">
        <v>50</v>
      </c>
      <c r="AU14" s="137">
        <f t="shared" si="1"/>
        <v>43.55808139534884</v>
      </c>
    </row>
    <row r="15" spans="1:47" ht="27" customHeight="1">
      <c r="A15" s="8">
        <f t="shared" si="2"/>
        <v>9</v>
      </c>
      <c r="B15" s="18" t="s">
        <v>148</v>
      </c>
      <c r="C15" s="139">
        <v>44.4</v>
      </c>
      <c r="D15" s="31">
        <v>44</v>
      </c>
      <c r="E15" s="31">
        <v>43.77</v>
      </c>
      <c r="F15" s="31">
        <v>45.7</v>
      </c>
      <c r="G15" s="139">
        <v>46.21</v>
      </c>
      <c r="H15" s="31">
        <v>44.63</v>
      </c>
      <c r="I15" s="31">
        <v>42.9625</v>
      </c>
      <c r="J15" s="31">
        <v>45.48</v>
      </c>
      <c r="K15" s="31">
        <v>45.5</v>
      </c>
      <c r="L15" s="31">
        <v>43.97</v>
      </c>
      <c r="M15" s="31">
        <v>44</v>
      </c>
      <c r="N15" s="31">
        <v>46.84</v>
      </c>
      <c r="O15" s="31">
        <v>47</v>
      </c>
      <c r="P15" s="31">
        <v>42.29285714285715</v>
      </c>
      <c r="Q15" s="31">
        <v>41.99</v>
      </c>
      <c r="R15" s="31">
        <v>47.18</v>
      </c>
      <c r="S15" s="31">
        <v>47.6</v>
      </c>
      <c r="T15" s="31">
        <v>44.4</v>
      </c>
      <c r="U15" s="31">
        <v>43.6</v>
      </c>
      <c r="V15" s="31">
        <v>48.88</v>
      </c>
      <c r="W15" s="31">
        <v>48.97</v>
      </c>
      <c r="X15" s="31">
        <v>46.9</v>
      </c>
      <c r="Y15" s="31">
        <v>43.13</v>
      </c>
      <c r="Z15" s="31">
        <v>45.3</v>
      </c>
      <c r="AA15" s="31">
        <v>45.6</v>
      </c>
      <c r="AB15" s="31">
        <v>44.04</v>
      </c>
      <c r="AC15" s="31">
        <v>45.67</v>
      </c>
      <c r="AD15" s="31">
        <v>46.1</v>
      </c>
      <c r="AE15" s="31">
        <v>44.64</v>
      </c>
      <c r="AF15" s="31">
        <v>44.92</v>
      </c>
      <c r="AG15" s="31">
        <v>47.34</v>
      </c>
      <c r="AH15" s="31">
        <v>48.38363636363636</v>
      </c>
      <c r="AI15" s="31">
        <v>47.15</v>
      </c>
      <c r="AJ15" s="31">
        <v>46.65</v>
      </c>
      <c r="AK15" s="31">
        <v>44.08</v>
      </c>
      <c r="AL15" s="31">
        <v>48.06</v>
      </c>
      <c r="AM15" s="31">
        <v>47.69</v>
      </c>
      <c r="AN15" s="31">
        <v>42</v>
      </c>
      <c r="AO15" s="31">
        <v>42.5</v>
      </c>
      <c r="AP15" s="31">
        <v>47.6</v>
      </c>
      <c r="AQ15" s="31">
        <v>44.8</v>
      </c>
      <c r="AR15" s="31">
        <v>45.5</v>
      </c>
      <c r="AS15" s="31">
        <v>45.35</v>
      </c>
      <c r="AT15" s="31">
        <v>44</v>
      </c>
      <c r="AU15" s="137">
        <f t="shared" si="1"/>
        <v>45.38134076151122</v>
      </c>
    </row>
    <row r="16" spans="1:47" ht="14.25" customHeight="1">
      <c r="A16" s="8">
        <f t="shared" si="2"/>
        <v>10</v>
      </c>
      <c r="B16" s="14" t="s">
        <v>149</v>
      </c>
      <c r="C16" s="31">
        <v>250</v>
      </c>
      <c r="D16" s="31">
        <v>332.7</v>
      </c>
      <c r="E16" s="31">
        <v>236.25</v>
      </c>
      <c r="F16" s="31" t="s">
        <v>52</v>
      </c>
      <c r="G16" s="31">
        <v>311.5</v>
      </c>
      <c r="H16" s="31">
        <v>258.13</v>
      </c>
      <c r="I16" s="31">
        <v>275</v>
      </c>
      <c r="J16" s="31" t="s">
        <v>52</v>
      </c>
      <c r="K16" s="31">
        <v>275</v>
      </c>
      <c r="L16" s="31">
        <v>265</v>
      </c>
      <c r="M16" s="31">
        <v>235</v>
      </c>
      <c r="N16" s="31">
        <v>259.5</v>
      </c>
      <c r="O16" s="31">
        <v>260</v>
      </c>
      <c r="P16" s="31">
        <v>203.28333333333333</v>
      </c>
      <c r="Q16" s="31">
        <v>197.5</v>
      </c>
      <c r="R16" s="31">
        <v>270</v>
      </c>
      <c r="S16" s="31">
        <v>268</v>
      </c>
      <c r="T16" s="31">
        <v>255</v>
      </c>
      <c r="U16" s="31">
        <v>265</v>
      </c>
      <c r="V16" s="31">
        <v>432</v>
      </c>
      <c r="W16" s="31">
        <v>260.92</v>
      </c>
      <c r="X16" s="31">
        <v>226</v>
      </c>
      <c r="Y16" s="31">
        <v>218.8</v>
      </c>
      <c r="Z16" s="31">
        <v>249</v>
      </c>
      <c r="AA16" s="31">
        <v>238.6</v>
      </c>
      <c r="AB16" s="31">
        <v>250</v>
      </c>
      <c r="AC16" s="31">
        <v>271.07</v>
      </c>
      <c r="AD16" s="31">
        <v>262.5</v>
      </c>
      <c r="AE16" s="31" t="s">
        <v>52</v>
      </c>
      <c r="AF16" s="31">
        <v>261.42</v>
      </c>
      <c r="AG16" s="31">
        <v>220</v>
      </c>
      <c r="AH16" s="31">
        <v>173.5</v>
      </c>
      <c r="AI16" s="31">
        <v>232.94</v>
      </c>
      <c r="AJ16" s="31">
        <v>260.42</v>
      </c>
      <c r="AK16" s="31">
        <v>223.5</v>
      </c>
      <c r="AL16" s="31">
        <v>332</v>
      </c>
      <c r="AM16" s="31" t="s">
        <v>52</v>
      </c>
      <c r="AN16" s="31">
        <v>267</v>
      </c>
      <c r="AO16" s="31">
        <v>340</v>
      </c>
      <c r="AP16" s="31">
        <v>223.1</v>
      </c>
      <c r="AQ16" s="31">
        <v>216.2</v>
      </c>
      <c r="AR16" s="31">
        <v>265.9</v>
      </c>
      <c r="AS16" s="31">
        <v>469.68</v>
      </c>
      <c r="AT16" s="31">
        <v>300</v>
      </c>
      <c r="AU16" s="137">
        <f t="shared" si="1"/>
        <v>265.28533333333337</v>
      </c>
    </row>
    <row r="17" spans="1:47" ht="28.5" customHeight="1">
      <c r="A17" s="8">
        <f>A16+1</f>
        <v>11</v>
      </c>
      <c r="B17" s="9" t="s">
        <v>150</v>
      </c>
      <c r="C17" s="31">
        <v>55.99</v>
      </c>
      <c r="D17" s="31">
        <v>73.64</v>
      </c>
      <c r="E17" s="31">
        <v>58.8</v>
      </c>
      <c r="F17" s="31">
        <v>76.76</v>
      </c>
      <c r="G17" s="31">
        <v>76.68</v>
      </c>
      <c r="H17" s="31">
        <v>65.62</v>
      </c>
      <c r="I17" s="31">
        <v>68.175</v>
      </c>
      <c r="J17" s="31">
        <v>58.08</v>
      </c>
      <c r="K17" s="31">
        <v>67.2</v>
      </c>
      <c r="L17" s="31">
        <v>72.4</v>
      </c>
      <c r="M17" s="31">
        <v>70</v>
      </c>
      <c r="N17" s="31">
        <v>55.19</v>
      </c>
      <c r="O17" s="31">
        <v>72</v>
      </c>
      <c r="P17" s="31">
        <v>51.857142857142854</v>
      </c>
      <c r="Q17" s="31">
        <v>56.12</v>
      </c>
      <c r="R17" s="31">
        <v>76.46</v>
      </c>
      <c r="S17" s="31">
        <v>55.8</v>
      </c>
      <c r="T17" s="31">
        <v>68.7</v>
      </c>
      <c r="U17" s="31">
        <v>66</v>
      </c>
      <c r="V17" s="31">
        <v>96</v>
      </c>
      <c r="W17" s="31">
        <v>58.39</v>
      </c>
      <c r="X17" s="31">
        <v>65.7</v>
      </c>
      <c r="Y17" s="31">
        <v>66.81</v>
      </c>
      <c r="Z17" s="31">
        <v>59.3</v>
      </c>
      <c r="AA17" s="31">
        <v>66.1</v>
      </c>
      <c r="AB17" s="31">
        <v>63.5</v>
      </c>
      <c r="AC17" s="31">
        <v>64.9</v>
      </c>
      <c r="AD17" s="31">
        <v>52.9</v>
      </c>
      <c r="AE17" s="31">
        <v>66.95</v>
      </c>
      <c r="AF17" s="31">
        <v>67</v>
      </c>
      <c r="AG17" s="31">
        <v>53.39</v>
      </c>
      <c r="AH17" s="31">
        <v>43.24909090909091</v>
      </c>
      <c r="AI17" s="31">
        <v>62.53</v>
      </c>
      <c r="AJ17" s="31">
        <v>72.62</v>
      </c>
      <c r="AK17" s="31">
        <v>65</v>
      </c>
      <c r="AL17" s="31">
        <v>80.47</v>
      </c>
      <c r="AM17" s="31">
        <v>82.49</v>
      </c>
      <c r="AN17" s="31">
        <v>60</v>
      </c>
      <c r="AO17" s="31">
        <v>65</v>
      </c>
      <c r="AP17" s="31">
        <v>81.2</v>
      </c>
      <c r="AQ17" s="31">
        <v>66.6</v>
      </c>
      <c r="AR17" s="31">
        <v>65.8</v>
      </c>
      <c r="AS17" s="31">
        <v>79.5</v>
      </c>
      <c r="AT17" s="31">
        <v>66</v>
      </c>
      <c r="AU17" s="137">
        <f aca="true" t="shared" si="3" ref="AU17:AU28">AVERAGE(C17:AT17)</f>
        <v>66.29252804014168</v>
      </c>
    </row>
    <row r="18" spans="1:47" ht="16.5" customHeight="1">
      <c r="A18" s="8">
        <f t="shared" si="2"/>
        <v>12</v>
      </c>
      <c r="B18" s="21" t="s">
        <v>151</v>
      </c>
      <c r="C18" s="31">
        <v>110</v>
      </c>
      <c r="D18" s="31">
        <v>123.4</v>
      </c>
      <c r="E18" s="31" t="s">
        <v>52</v>
      </c>
      <c r="F18" s="31" t="s">
        <v>52</v>
      </c>
      <c r="G18" s="31">
        <v>135.78</v>
      </c>
      <c r="H18" s="31">
        <v>131.1</v>
      </c>
      <c r="I18" s="31">
        <v>154.48</v>
      </c>
      <c r="J18" s="31" t="s">
        <v>52</v>
      </c>
      <c r="K18" s="31">
        <v>136.5</v>
      </c>
      <c r="L18" s="31">
        <v>133.22</v>
      </c>
      <c r="M18" s="31">
        <v>146</v>
      </c>
      <c r="N18" s="31">
        <v>159</v>
      </c>
      <c r="O18" s="31" t="s">
        <v>52</v>
      </c>
      <c r="P18" s="31">
        <v>105</v>
      </c>
      <c r="Q18" s="31">
        <v>123.95</v>
      </c>
      <c r="R18" s="31">
        <v>141.5</v>
      </c>
      <c r="S18" s="31" t="s">
        <v>52</v>
      </c>
      <c r="T18" s="31">
        <v>134.5</v>
      </c>
      <c r="U18" s="31">
        <v>133</v>
      </c>
      <c r="V18" s="31">
        <v>143</v>
      </c>
      <c r="W18" s="31">
        <v>160.4</v>
      </c>
      <c r="X18" s="31">
        <v>153.2</v>
      </c>
      <c r="Y18" s="31" t="s">
        <v>52</v>
      </c>
      <c r="Z18" s="31" t="s">
        <v>52</v>
      </c>
      <c r="AA18" s="31" t="s">
        <v>152</v>
      </c>
      <c r="AB18" s="31" t="s">
        <v>52</v>
      </c>
      <c r="AC18" s="31">
        <v>137.5</v>
      </c>
      <c r="AD18" s="31" t="s">
        <v>52</v>
      </c>
      <c r="AE18" s="31" t="s">
        <v>52</v>
      </c>
      <c r="AF18" s="31">
        <v>130.04</v>
      </c>
      <c r="AG18" s="31" t="s">
        <v>52</v>
      </c>
      <c r="AH18" s="31">
        <v>92.41666666666667</v>
      </c>
      <c r="AI18" s="31">
        <v>119.33</v>
      </c>
      <c r="AJ18" s="31">
        <v>136.39</v>
      </c>
      <c r="AK18" s="31">
        <v>100</v>
      </c>
      <c r="AL18" s="31" t="s">
        <v>52</v>
      </c>
      <c r="AM18" s="31">
        <v>91.5</v>
      </c>
      <c r="AN18" s="31">
        <v>120</v>
      </c>
      <c r="AO18" s="31">
        <v>120</v>
      </c>
      <c r="AP18" s="31">
        <v>161</v>
      </c>
      <c r="AQ18" s="31">
        <v>134.2</v>
      </c>
      <c r="AR18" s="31">
        <v>155</v>
      </c>
      <c r="AS18" s="31">
        <v>146.36</v>
      </c>
      <c r="AT18" s="31">
        <v>144</v>
      </c>
      <c r="AU18" s="137">
        <f t="shared" si="3"/>
        <v>132.63763440860214</v>
      </c>
    </row>
    <row r="19" spans="1:47" ht="13.5" customHeight="1">
      <c r="A19" s="8">
        <f t="shared" si="2"/>
        <v>13</v>
      </c>
      <c r="B19" s="21" t="s">
        <v>153</v>
      </c>
      <c r="C19" s="31" t="s">
        <v>52</v>
      </c>
      <c r="D19" s="31">
        <v>180</v>
      </c>
      <c r="E19" s="31" t="s">
        <v>52</v>
      </c>
      <c r="F19" s="31" t="s">
        <v>52</v>
      </c>
      <c r="G19" s="31">
        <v>176.72</v>
      </c>
      <c r="H19" s="31">
        <v>165.61</v>
      </c>
      <c r="I19" s="31">
        <v>164.39</v>
      </c>
      <c r="J19" s="31" t="s">
        <v>52</v>
      </c>
      <c r="K19" s="31">
        <v>170</v>
      </c>
      <c r="L19" s="31" t="s">
        <v>52</v>
      </c>
      <c r="M19" s="31">
        <v>150</v>
      </c>
      <c r="N19" s="31" t="s">
        <v>52</v>
      </c>
      <c r="O19" s="31" t="s">
        <v>52</v>
      </c>
      <c r="P19" s="31">
        <v>134.11111111111111</v>
      </c>
      <c r="Q19" s="31">
        <v>189.5</v>
      </c>
      <c r="R19" s="31">
        <v>186.25</v>
      </c>
      <c r="S19" s="31" t="s">
        <v>52</v>
      </c>
      <c r="T19" s="31">
        <v>175</v>
      </c>
      <c r="U19" s="31" t="s">
        <v>52</v>
      </c>
      <c r="V19" s="31">
        <v>220</v>
      </c>
      <c r="W19" s="31">
        <v>180.4</v>
      </c>
      <c r="X19" s="31">
        <v>213</v>
      </c>
      <c r="Y19" s="31" t="s">
        <v>52</v>
      </c>
      <c r="Z19" s="31">
        <v>163.5</v>
      </c>
      <c r="AA19" s="31">
        <v>115</v>
      </c>
      <c r="AB19" s="31" t="s">
        <v>52</v>
      </c>
      <c r="AC19" s="31" t="s">
        <v>52</v>
      </c>
      <c r="AD19" s="31" t="s">
        <v>52</v>
      </c>
      <c r="AE19" s="31">
        <v>134.5</v>
      </c>
      <c r="AF19" s="31">
        <v>166.45</v>
      </c>
      <c r="AG19" s="31" t="s">
        <v>52</v>
      </c>
      <c r="AH19" s="31">
        <v>127.16666666666667</v>
      </c>
      <c r="AI19" s="31">
        <v>121.67</v>
      </c>
      <c r="AJ19" s="31">
        <v>180.53</v>
      </c>
      <c r="AK19" s="31">
        <v>186.25</v>
      </c>
      <c r="AL19" s="31">
        <v>211.63</v>
      </c>
      <c r="AM19" s="31">
        <v>128</v>
      </c>
      <c r="AN19" s="31">
        <v>157</v>
      </c>
      <c r="AO19" s="31">
        <v>140</v>
      </c>
      <c r="AP19" s="31">
        <v>198.5</v>
      </c>
      <c r="AQ19" s="31">
        <v>168.9</v>
      </c>
      <c r="AR19" s="31">
        <v>122.4</v>
      </c>
      <c r="AS19" s="31">
        <v>186</v>
      </c>
      <c r="AT19" s="31">
        <v>185</v>
      </c>
      <c r="AU19" s="137">
        <f t="shared" si="3"/>
        <v>166.58259259259256</v>
      </c>
    </row>
    <row r="20" spans="1:47" ht="27.75" customHeight="1">
      <c r="A20" s="8">
        <f t="shared" si="2"/>
        <v>14</v>
      </c>
      <c r="B20" s="9" t="s">
        <v>154</v>
      </c>
      <c r="C20" s="31">
        <v>48.63</v>
      </c>
      <c r="D20" s="31">
        <v>36.2</v>
      </c>
      <c r="E20" s="31">
        <v>46</v>
      </c>
      <c r="F20" s="31">
        <v>46.37</v>
      </c>
      <c r="G20" s="31">
        <v>48.07</v>
      </c>
      <c r="H20" s="31">
        <v>48.31</v>
      </c>
      <c r="I20" s="31">
        <v>45.475</v>
      </c>
      <c r="J20" s="31">
        <v>41.83</v>
      </c>
      <c r="K20" s="31">
        <v>45</v>
      </c>
      <c r="L20" s="31">
        <v>45.4</v>
      </c>
      <c r="M20" s="31">
        <v>39</v>
      </c>
      <c r="N20" s="31">
        <v>38.38</v>
      </c>
      <c r="O20" s="31">
        <v>49.6</v>
      </c>
      <c r="P20" s="31">
        <v>40.14</v>
      </c>
      <c r="Q20" s="31">
        <v>43.17</v>
      </c>
      <c r="R20" s="31">
        <v>43.8</v>
      </c>
      <c r="S20" s="31">
        <v>48.75</v>
      </c>
      <c r="T20" s="31">
        <v>43</v>
      </c>
      <c r="U20" s="31">
        <v>43</v>
      </c>
      <c r="V20" s="31">
        <v>45</v>
      </c>
      <c r="W20" s="31">
        <v>48</v>
      </c>
      <c r="X20" s="31">
        <v>43.5</v>
      </c>
      <c r="Y20" s="31">
        <v>48.95</v>
      </c>
      <c r="Z20" s="31">
        <v>46</v>
      </c>
      <c r="AA20" s="31">
        <v>44.7</v>
      </c>
      <c r="AB20" s="31">
        <v>44</v>
      </c>
      <c r="AC20" s="31">
        <v>52.85</v>
      </c>
      <c r="AD20" s="31">
        <v>41.8</v>
      </c>
      <c r="AE20" s="31">
        <v>51.47</v>
      </c>
      <c r="AF20" s="31">
        <v>48.34</v>
      </c>
      <c r="AG20" s="31">
        <v>39.77</v>
      </c>
      <c r="AH20" s="31">
        <v>40.166666666666664</v>
      </c>
      <c r="AI20" s="31">
        <v>44.81</v>
      </c>
      <c r="AJ20" s="31">
        <v>49.43</v>
      </c>
      <c r="AK20" s="31">
        <v>52</v>
      </c>
      <c r="AL20" s="31">
        <v>44</v>
      </c>
      <c r="AM20" s="31">
        <v>40.93</v>
      </c>
      <c r="AN20" s="31">
        <v>48</v>
      </c>
      <c r="AO20" s="31">
        <v>40</v>
      </c>
      <c r="AP20" s="31">
        <v>45.35</v>
      </c>
      <c r="AQ20" s="31">
        <v>43.2</v>
      </c>
      <c r="AR20" s="31">
        <v>45.35</v>
      </c>
      <c r="AS20" s="31">
        <v>43.72</v>
      </c>
      <c r="AT20" s="31">
        <v>50</v>
      </c>
      <c r="AU20" s="137">
        <f t="shared" si="3"/>
        <v>45.033219696969695</v>
      </c>
    </row>
    <row r="21" spans="1:47" ht="37.5" customHeight="1">
      <c r="A21" s="8">
        <f>A20+1</f>
        <v>15</v>
      </c>
      <c r="B21" s="21" t="s">
        <v>155</v>
      </c>
      <c r="C21" s="31">
        <v>68.13</v>
      </c>
      <c r="D21" s="31">
        <v>83.54</v>
      </c>
      <c r="E21" s="31">
        <v>70</v>
      </c>
      <c r="F21" s="31">
        <v>71.96</v>
      </c>
      <c r="G21" s="31">
        <v>84.99</v>
      </c>
      <c r="H21" s="31">
        <v>70.12</v>
      </c>
      <c r="I21" s="31">
        <v>76.225</v>
      </c>
      <c r="J21" s="31">
        <v>68.66</v>
      </c>
      <c r="K21" s="31">
        <v>72</v>
      </c>
      <c r="L21" s="31">
        <v>72.31</v>
      </c>
      <c r="M21" s="31">
        <v>70</v>
      </c>
      <c r="N21" s="31">
        <v>65.09</v>
      </c>
      <c r="O21" s="31">
        <v>70</v>
      </c>
      <c r="P21" s="31">
        <v>69.13076923076923</v>
      </c>
      <c r="Q21" s="31">
        <v>64.8</v>
      </c>
      <c r="R21" s="31">
        <v>87.62</v>
      </c>
      <c r="S21" s="31">
        <v>74.67</v>
      </c>
      <c r="T21" s="31">
        <v>68.5</v>
      </c>
      <c r="U21" s="31">
        <v>70.5</v>
      </c>
      <c r="V21" s="31">
        <v>73.5</v>
      </c>
      <c r="W21" s="31">
        <v>72.48</v>
      </c>
      <c r="X21" s="31">
        <v>69.2</v>
      </c>
      <c r="Y21" s="31">
        <v>74.28</v>
      </c>
      <c r="Z21" s="31">
        <v>73</v>
      </c>
      <c r="AA21" s="31">
        <v>73.5</v>
      </c>
      <c r="AB21" s="31">
        <v>65.2</v>
      </c>
      <c r="AC21" s="31">
        <v>69.4</v>
      </c>
      <c r="AD21" s="31">
        <v>69.8</v>
      </c>
      <c r="AE21" s="31">
        <v>74.63</v>
      </c>
      <c r="AF21" s="31">
        <v>79.1</v>
      </c>
      <c r="AG21" s="31">
        <v>69.31</v>
      </c>
      <c r="AH21" s="31">
        <v>71.602</v>
      </c>
      <c r="AI21" s="31">
        <v>76.16</v>
      </c>
      <c r="AJ21" s="31">
        <v>68.94</v>
      </c>
      <c r="AK21" s="31">
        <v>76.45</v>
      </c>
      <c r="AL21" s="31">
        <v>74.46</v>
      </c>
      <c r="AM21" s="31">
        <v>67.55</v>
      </c>
      <c r="AN21" s="31">
        <v>63</v>
      </c>
      <c r="AO21" s="31">
        <v>68</v>
      </c>
      <c r="AP21" s="31">
        <v>67.25</v>
      </c>
      <c r="AQ21" s="31">
        <v>73.2</v>
      </c>
      <c r="AR21" s="31">
        <v>71.5</v>
      </c>
      <c r="AS21" s="31">
        <v>75.46</v>
      </c>
      <c r="AT21" s="31">
        <v>69</v>
      </c>
      <c r="AU21" s="137">
        <f t="shared" si="3"/>
        <v>71.9140402097902</v>
      </c>
    </row>
    <row r="22" spans="1:47" ht="12.75" customHeight="1">
      <c r="A22" s="8">
        <f t="shared" si="2"/>
        <v>16</v>
      </c>
      <c r="B22" s="9" t="s">
        <v>156</v>
      </c>
      <c r="C22" s="31">
        <v>52.02</v>
      </c>
      <c r="D22" s="31">
        <v>45</v>
      </c>
      <c r="E22" s="31">
        <v>55</v>
      </c>
      <c r="F22" s="31">
        <v>53.69</v>
      </c>
      <c r="G22" s="31">
        <v>51.01</v>
      </c>
      <c r="H22" s="31">
        <v>48.02</v>
      </c>
      <c r="I22" s="31">
        <v>53.3</v>
      </c>
      <c r="J22" s="31">
        <v>49.11</v>
      </c>
      <c r="K22" s="31">
        <v>45</v>
      </c>
      <c r="L22" s="31">
        <v>52.86</v>
      </c>
      <c r="M22" s="31">
        <v>46</v>
      </c>
      <c r="N22" s="31">
        <v>51.01</v>
      </c>
      <c r="O22" s="31">
        <v>55.9</v>
      </c>
      <c r="P22" s="31">
        <v>48.119285714285716</v>
      </c>
      <c r="Q22" s="31">
        <v>50.93</v>
      </c>
      <c r="R22" s="31">
        <v>49.6</v>
      </c>
      <c r="S22" s="31">
        <v>54.17</v>
      </c>
      <c r="T22" s="31">
        <v>48.2</v>
      </c>
      <c r="U22" s="31">
        <v>50.5</v>
      </c>
      <c r="V22" s="31">
        <v>48</v>
      </c>
      <c r="W22" s="31">
        <v>55.2</v>
      </c>
      <c r="X22" s="31">
        <v>49.3</v>
      </c>
      <c r="Y22" s="31">
        <v>54.38</v>
      </c>
      <c r="Z22" s="31">
        <v>49</v>
      </c>
      <c r="AA22" s="31">
        <v>50.7</v>
      </c>
      <c r="AB22" s="31">
        <v>44</v>
      </c>
      <c r="AC22" s="31">
        <v>52.5</v>
      </c>
      <c r="AD22" s="31">
        <v>47.4</v>
      </c>
      <c r="AE22" s="31">
        <v>47.95</v>
      </c>
      <c r="AF22" s="31">
        <v>51.28</v>
      </c>
      <c r="AG22" s="31">
        <v>50.55</v>
      </c>
      <c r="AH22" s="31">
        <v>50.86363636363637</v>
      </c>
      <c r="AI22" s="31">
        <v>55.69</v>
      </c>
      <c r="AJ22" s="31">
        <v>53.31</v>
      </c>
      <c r="AK22" s="31">
        <v>49.76</v>
      </c>
      <c r="AL22" s="31">
        <v>45.53</v>
      </c>
      <c r="AM22" s="31">
        <v>51.85</v>
      </c>
      <c r="AN22" s="31">
        <v>50</v>
      </c>
      <c r="AO22" s="31">
        <v>49</v>
      </c>
      <c r="AP22" s="31">
        <v>49.89</v>
      </c>
      <c r="AQ22" s="31">
        <v>56.9</v>
      </c>
      <c r="AR22" s="31">
        <v>51</v>
      </c>
      <c r="AS22" s="31">
        <v>52.49</v>
      </c>
      <c r="AT22" s="31">
        <v>55</v>
      </c>
      <c r="AU22" s="137">
        <f t="shared" si="3"/>
        <v>50.70415731995277</v>
      </c>
    </row>
    <row r="23" spans="1:47" ht="12.75">
      <c r="A23" s="8">
        <f t="shared" si="2"/>
        <v>17</v>
      </c>
      <c r="B23" s="9" t="s">
        <v>157</v>
      </c>
      <c r="C23" s="31">
        <v>54.2</v>
      </c>
      <c r="D23" s="31">
        <v>52.34</v>
      </c>
      <c r="E23" s="31">
        <v>56.82</v>
      </c>
      <c r="F23" s="31">
        <v>56.74</v>
      </c>
      <c r="G23" s="31">
        <v>60.04</v>
      </c>
      <c r="H23" s="31">
        <v>54.76</v>
      </c>
      <c r="I23" s="31">
        <v>61.25</v>
      </c>
      <c r="J23" s="31">
        <v>53.08</v>
      </c>
      <c r="K23" s="31">
        <v>57.5</v>
      </c>
      <c r="L23" s="31">
        <v>57.55</v>
      </c>
      <c r="M23" s="31">
        <v>50</v>
      </c>
      <c r="N23" s="31">
        <v>49.4</v>
      </c>
      <c r="O23" s="31">
        <v>54</v>
      </c>
      <c r="P23" s="31">
        <v>52.79785714285715</v>
      </c>
      <c r="Q23" s="31">
        <v>54.39</v>
      </c>
      <c r="R23" s="31">
        <v>54.36</v>
      </c>
      <c r="S23" s="31">
        <v>64.54</v>
      </c>
      <c r="T23" s="31">
        <v>54.8</v>
      </c>
      <c r="U23" s="31">
        <v>56</v>
      </c>
      <c r="V23" s="31">
        <v>57.04</v>
      </c>
      <c r="W23" s="31">
        <v>55.78</v>
      </c>
      <c r="X23" s="31">
        <v>54.7</v>
      </c>
      <c r="Y23" s="31">
        <v>57.86</v>
      </c>
      <c r="Z23" s="31">
        <v>54.4</v>
      </c>
      <c r="AA23" s="31">
        <v>55.7</v>
      </c>
      <c r="AB23" s="31">
        <v>53.7</v>
      </c>
      <c r="AC23" s="31">
        <v>63.19</v>
      </c>
      <c r="AD23" s="31">
        <v>53.2</v>
      </c>
      <c r="AE23" s="31">
        <v>54.33</v>
      </c>
      <c r="AF23" s="31">
        <v>57.2</v>
      </c>
      <c r="AG23" s="31">
        <v>58.2</v>
      </c>
      <c r="AH23" s="31">
        <v>58.096363636363634</v>
      </c>
      <c r="AI23" s="31">
        <v>61.77</v>
      </c>
      <c r="AJ23" s="31">
        <v>58.52</v>
      </c>
      <c r="AK23" s="31">
        <v>53.18</v>
      </c>
      <c r="AL23" s="31">
        <v>57.73</v>
      </c>
      <c r="AM23" s="31">
        <v>57.54</v>
      </c>
      <c r="AN23" s="31">
        <v>60</v>
      </c>
      <c r="AO23" s="31">
        <v>50</v>
      </c>
      <c r="AP23" s="31">
        <v>54.25</v>
      </c>
      <c r="AQ23" s="31">
        <v>56.7</v>
      </c>
      <c r="AR23" s="31">
        <v>56.8</v>
      </c>
      <c r="AS23" s="31">
        <v>67.9</v>
      </c>
      <c r="AT23" s="31">
        <v>60</v>
      </c>
      <c r="AU23" s="137">
        <f t="shared" si="3"/>
        <v>56.417141381345935</v>
      </c>
    </row>
    <row r="24" spans="1:47" ht="13.5" customHeight="1">
      <c r="A24" s="8">
        <f t="shared" si="2"/>
        <v>18</v>
      </c>
      <c r="B24" s="9" t="s">
        <v>158</v>
      </c>
      <c r="C24" s="31">
        <v>380</v>
      </c>
      <c r="D24" s="31">
        <v>402.7</v>
      </c>
      <c r="E24" s="31">
        <v>426.6666666666667</v>
      </c>
      <c r="F24" s="31">
        <v>360.25666666666666</v>
      </c>
      <c r="G24" s="31">
        <v>384.8134259259259</v>
      </c>
      <c r="H24" s="31">
        <v>351.9666666666667</v>
      </c>
      <c r="I24" s="31">
        <v>351.9666666666667</v>
      </c>
      <c r="J24" s="31">
        <v>364.4666666666667</v>
      </c>
      <c r="K24" s="31">
        <v>360</v>
      </c>
      <c r="L24" s="31">
        <v>387.705</v>
      </c>
      <c r="M24" s="31">
        <v>271.43333333333334</v>
      </c>
      <c r="N24" s="31">
        <v>271.43333333333334</v>
      </c>
      <c r="O24" s="31">
        <v>326</v>
      </c>
      <c r="P24" s="31">
        <v>337.3333333333333</v>
      </c>
      <c r="Q24" s="31">
        <v>392.06666666666666</v>
      </c>
      <c r="R24" s="31">
        <v>398</v>
      </c>
      <c r="S24" s="31">
        <v>374.18666666666667</v>
      </c>
      <c r="T24" s="31">
        <v>386</v>
      </c>
      <c r="U24" s="31">
        <v>384.5</v>
      </c>
      <c r="V24" s="31">
        <v>382.5</v>
      </c>
      <c r="W24" s="31">
        <v>391</v>
      </c>
      <c r="X24" s="31">
        <v>345</v>
      </c>
      <c r="Y24" s="31">
        <v>383.50666666666666</v>
      </c>
      <c r="Z24" s="31">
        <v>346.73333333333335</v>
      </c>
      <c r="AA24" s="31">
        <v>352.4666666666667</v>
      </c>
      <c r="AB24" s="31">
        <v>410</v>
      </c>
      <c r="AC24" s="31">
        <v>389.8333333333333</v>
      </c>
      <c r="AD24" s="31">
        <v>403.8333333333333</v>
      </c>
      <c r="AE24" s="31">
        <v>308.3333333333333</v>
      </c>
      <c r="AF24" s="31">
        <v>380.04333333333335</v>
      </c>
      <c r="AG24" s="31">
        <v>316.8</v>
      </c>
      <c r="AH24" s="31">
        <v>352.7</v>
      </c>
      <c r="AI24" s="31">
        <v>314.90000000000003</v>
      </c>
      <c r="AJ24" s="31">
        <v>370.2777777777778</v>
      </c>
      <c r="AK24" s="31">
        <v>395</v>
      </c>
      <c r="AL24" s="31">
        <v>386.6666666666667</v>
      </c>
      <c r="AM24" s="31">
        <v>429</v>
      </c>
      <c r="AN24" s="31">
        <v>356.6666666666667</v>
      </c>
      <c r="AO24" s="31">
        <v>350</v>
      </c>
      <c r="AP24" s="31">
        <v>382.3333333333333</v>
      </c>
      <c r="AQ24" s="31">
        <v>406.6666666666667</v>
      </c>
      <c r="AR24" s="31">
        <v>394.5</v>
      </c>
      <c r="AS24" s="31">
        <v>370</v>
      </c>
      <c r="AT24" s="31">
        <v>338.3333333333333</v>
      </c>
      <c r="AU24" s="137">
        <f t="shared" si="3"/>
        <v>367.46794402356903</v>
      </c>
    </row>
    <row r="25" spans="1:47" ht="14.25" customHeight="1">
      <c r="A25" s="8">
        <f t="shared" si="2"/>
        <v>19</v>
      </c>
      <c r="B25" s="9" t="s">
        <v>159</v>
      </c>
      <c r="C25" s="31">
        <v>335.75</v>
      </c>
      <c r="D25" s="31">
        <v>307.19</v>
      </c>
      <c r="E25" s="31">
        <v>290</v>
      </c>
      <c r="F25" s="31">
        <v>293.4</v>
      </c>
      <c r="G25" s="31">
        <v>364.73571428571427</v>
      </c>
      <c r="H25" s="31">
        <v>287.25</v>
      </c>
      <c r="I25" s="31">
        <v>287.25</v>
      </c>
      <c r="J25" s="31">
        <v>298.1</v>
      </c>
      <c r="K25" s="31">
        <v>305</v>
      </c>
      <c r="L25" s="31">
        <v>347.20000000000005</v>
      </c>
      <c r="M25" s="31">
        <v>355.45</v>
      </c>
      <c r="N25" s="31">
        <v>355.45</v>
      </c>
      <c r="O25" s="31">
        <v>285</v>
      </c>
      <c r="P25" s="31">
        <v>318</v>
      </c>
      <c r="Q25" s="31">
        <v>341.3</v>
      </c>
      <c r="R25" s="31">
        <v>374.52</v>
      </c>
      <c r="S25" s="31">
        <v>375</v>
      </c>
      <c r="T25" s="31">
        <v>312.5</v>
      </c>
      <c r="U25" s="31">
        <v>364.25</v>
      </c>
      <c r="V25" s="31">
        <v>299.5</v>
      </c>
      <c r="W25" s="31">
        <v>315</v>
      </c>
      <c r="X25" s="31">
        <v>295</v>
      </c>
      <c r="Y25" s="31">
        <v>288</v>
      </c>
      <c r="Z25" s="31">
        <v>432.5</v>
      </c>
      <c r="AA25" s="31">
        <v>403.1</v>
      </c>
      <c r="AB25" s="31">
        <v>295</v>
      </c>
      <c r="AC25" s="31">
        <v>291</v>
      </c>
      <c r="AD25" s="31">
        <v>391</v>
      </c>
      <c r="AE25" s="31">
        <v>167.5</v>
      </c>
      <c r="AF25" s="31">
        <v>300.8</v>
      </c>
      <c r="AG25" s="31">
        <v>334.25</v>
      </c>
      <c r="AH25" s="31">
        <v>289.4</v>
      </c>
      <c r="AI25" s="31">
        <v>299</v>
      </c>
      <c r="AJ25" s="31">
        <v>317.80999999999995</v>
      </c>
      <c r="AK25" s="31">
        <v>363.5</v>
      </c>
      <c r="AL25" s="31">
        <v>282.5</v>
      </c>
      <c r="AM25" s="31">
        <v>440</v>
      </c>
      <c r="AN25" s="31">
        <v>310</v>
      </c>
      <c r="AO25" s="31">
        <v>280</v>
      </c>
      <c r="AP25" s="31">
        <v>265</v>
      </c>
      <c r="AQ25" s="31">
        <v>345</v>
      </c>
      <c r="AR25" s="31">
        <v>413.625</v>
      </c>
      <c r="AS25" s="31">
        <v>300</v>
      </c>
      <c r="AT25" s="31">
        <v>287.5</v>
      </c>
      <c r="AU25" s="137">
        <f t="shared" si="3"/>
        <v>322.80297077922074</v>
      </c>
    </row>
    <row r="26" spans="1:47" ht="15.75" customHeight="1">
      <c r="A26" s="8">
        <f t="shared" si="2"/>
        <v>20</v>
      </c>
      <c r="B26" s="9" t="s">
        <v>160</v>
      </c>
      <c r="C26" s="31">
        <v>30.93</v>
      </c>
      <c r="D26" s="31">
        <v>23.95</v>
      </c>
      <c r="E26" s="31">
        <v>32</v>
      </c>
      <c r="F26" s="31">
        <v>33.48</v>
      </c>
      <c r="G26" s="31">
        <v>35.51</v>
      </c>
      <c r="H26" s="31">
        <v>29.86</v>
      </c>
      <c r="I26" s="31">
        <v>37.45</v>
      </c>
      <c r="J26" s="31">
        <v>30.81</v>
      </c>
      <c r="K26" s="31">
        <v>30.3</v>
      </c>
      <c r="L26" s="31">
        <v>30.05</v>
      </c>
      <c r="M26" s="31">
        <v>32</v>
      </c>
      <c r="N26" s="31">
        <v>24.12</v>
      </c>
      <c r="O26" s="31">
        <v>32</v>
      </c>
      <c r="P26" s="31">
        <v>28.833333333333332</v>
      </c>
      <c r="Q26" s="31">
        <v>27.31</v>
      </c>
      <c r="R26" s="31">
        <v>31.16</v>
      </c>
      <c r="S26" s="31">
        <v>33.75</v>
      </c>
      <c r="T26" s="31">
        <v>30.2</v>
      </c>
      <c r="U26" s="31">
        <v>29.9</v>
      </c>
      <c r="V26" s="31">
        <v>26</v>
      </c>
      <c r="W26" s="31">
        <v>37.25</v>
      </c>
      <c r="X26" s="31">
        <v>26.7</v>
      </c>
      <c r="Y26" s="31">
        <v>27.27</v>
      </c>
      <c r="Z26" s="31">
        <v>30.3</v>
      </c>
      <c r="AA26" s="31">
        <v>31</v>
      </c>
      <c r="AB26" s="31">
        <v>33.22</v>
      </c>
      <c r="AC26" s="31">
        <v>34.38</v>
      </c>
      <c r="AD26" s="31">
        <v>26.5</v>
      </c>
      <c r="AE26" s="31">
        <v>30.67</v>
      </c>
      <c r="AF26" s="31">
        <v>30.6</v>
      </c>
      <c r="AG26" s="31">
        <v>28.76</v>
      </c>
      <c r="AH26" s="31">
        <v>30.522727272727273</v>
      </c>
      <c r="AI26" s="31">
        <v>31.57</v>
      </c>
      <c r="AJ26" s="31">
        <v>28.24</v>
      </c>
      <c r="AK26" s="31">
        <v>32.5</v>
      </c>
      <c r="AL26" s="31">
        <v>32.4</v>
      </c>
      <c r="AM26" s="31">
        <v>25.91</v>
      </c>
      <c r="AN26" s="31">
        <v>29</v>
      </c>
      <c r="AO26" s="31">
        <v>28</v>
      </c>
      <c r="AP26" s="31">
        <v>26.5</v>
      </c>
      <c r="AQ26" s="31">
        <v>32</v>
      </c>
      <c r="AR26" s="31">
        <v>30</v>
      </c>
      <c r="AS26" s="31">
        <v>26.88</v>
      </c>
      <c r="AT26" s="31">
        <v>30</v>
      </c>
      <c r="AU26" s="137">
        <f t="shared" si="3"/>
        <v>30.222410468319563</v>
      </c>
    </row>
    <row r="27" spans="1:47" ht="14.25" customHeight="1">
      <c r="A27" s="8">
        <f t="shared" si="2"/>
        <v>21</v>
      </c>
      <c r="B27" s="9" t="s">
        <v>161</v>
      </c>
      <c r="C27" s="31" t="s">
        <v>52</v>
      </c>
      <c r="D27" s="31">
        <v>21.35</v>
      </c>
      <c r="E27" s="31" t="s">
        <v>52</v>
      </c>
      <c r="F27" s="31" t="s">
        <v>52</v>
      </c>
      <c r="G27" s="31">
        <v>23.89</v>
      </c>
      <c r="H27" s="31">
        <v>24.46</v>
      </c>
      <c r="I27" s="31">
        <v>30.866666666666664</v>
      </c>
      <c r="J27" s="31">
        <v>32.5</v>
      </c>
      <c r="K27" s="31">
        <v>24.5</v>
      </c>
      <c r="L27" s="31">
        <v>23.96</v>
      </c>
      <c r="M27" s="31">
        <v>27.5</v>
      </c>
      <c r="N27" s="31" t="s">
        <v>52</v>
      </c>
      <c r="O27" s="31">
        <v>19</v>
      </c>
      <c r="P27" s="31">
        <v>24.157142857142855</v>
      </c>
      <c r="Q27" s="31">
        <v>23.3</v>
      </c>
      <c r="R27" s="31">
        <v>23.2</v>
      </c>
      <c r="S27" s="31">
        <v>27.4</v>
      </c>
      <c r="T27" s="31">
        <v>24.8</v>
      </c>
      <c r="U27" s="31" t="s">
        <v>52</v>
      </c>
      <c r="V27" s="31">
        <v>16.5</v>
      </c>
      <c r="W27" s="31">
        <v>26.4</v>
      </c>
      <c r="X27" s="31">
        <v>22.5</v>
      </c>
      <c r="Y27" s="31" t="s">
        <v>52</v>
      </c>
      <c r="Z27" s="31">
        <v>28</v>
      </c>
      <c r="AA27" s="31">
        <v>26.5</v>
      </c>
      <c r="AB27" s="31">
        <v>25</v>
      </c>
      <c r="AC27" s="31">
        <v>26</v>
      </c>
      <c r="AD27" s="31">
        <v>24.1</v>
      </c>
      <c r="AE27" s="31" t="s">
        <v>52</v>
      </c>
      <c r="AF27" s="31">
        <v>25.2</v>
      </c>
      <c r="AG27" s="31" t="s">
        <v>52</v>
      </c>
      <c r="AH27" s="31">
        <v>27.5</v>
      </c>
      <c r="AI27" s="31">
        <v>19.33</v>
      </c>
      <c r="AJ27" s="31" t="s">
        <v>152</v>
      </c>
      <c r="AK27" s="31">
        <v>25</v>
      </c>
      <c r="AL27" s="31" t="s">
        <v>52</v>
      </c>
      <c r="AM27" s="31" t="s">
        <v>52</v>
      </c>
      <c r="AN27" s="31">
        <v>28</v>
      </c>
      <c r="AO27" s="31">
        <v>23</v>
      </c>
      <c r="AP27" s="31">
        <v>17.2</v>
      </c>
      <c r="AQ27" s="31">
        <v>23.7</v>
      </c>
      <c r="AR27" s="31">
        <v>28</v>
      </c>
      <c r="AS27" s="31">
        <v>22</v>
      </c>
      <c r="AT27" s="31">
        <v>28</v>
      </c>
      <c r="AU27" s="137">
        <f t="shared" si="3"/>
        <v>24.630721500721503</v>
      </c>
    </row>
    <row r="28" spans="1:47" ht="13.5" customHeight="1">
      <c r="A28" s="8">
        <f t="shared" si="2"/>
        <v>22</v>
      </c>
      <c r="B28" s="9" t="s">
        <v>209</v>
      </c>
      <c r="C28" s="31">
        <v>64.05</v>
      </c>
      <c r="D28" s="135">
        <v>57.14</v>
      </c>
      <c r="E28" s="135">
        <v>62</v>
      </c>
      <c r="F28" s="135">
        <v>58.46</v>
      </c>
      <c r="G28" s="135">
        <v>75.78</v>
      </c>
      <c r="H28" s="135">
        <v>54.68</v>
      </c>
      <c r="I28" s="135">
        <v>62.5</v>
      </c>
      <c r="J28" s="135">
        <v>59.83</v>
      </c>
      <c r="K28" s="135">
        <v>53.4</v>
      </c>
      <c r="L28" s="135">
        <v>53.03</v>
      </c>
      <c r="M28" s="135">
        <v>57.06</v>
      </c>
      <c r="N28" s="135">
        <v>63.93</v>
      </c>
      <c r="O28" s="135">
        <v>50</v>
      </c>
      <c r="P28" s="135">
        <v>46.458333333333336</v>
      </c>
      <c r="Q28" s="135">
        <v>60.01</v>
      </c>
      <c r="R28" s="135">
        <v>67.97</v>
      </c>
      <c r="S28" s="135">
        <v>61.78</v>
      </c>
      <c r="T28" s="135">
        <v>55.5</v>
      </c>
      <c r="U28" s="135">
        <v>47.8</v>
      </c>
      <c r="V28" s="135">
        <v>50</v>
      </c>
      <c r="W28" s="135">
        <v>53.72</v>
      </c>
      <c r="X28" s="135">
        <v>45.56</v>
      </c>
      <c r="Y28" s="135">
        <v>52.07</v>
      </c>
      <c r="Z28" s="135">
        <v>64</v>
      </c>
      <c r="AA28" s="135">
        <v>43.16</v>
      </c>
      <c r="AB28" s="135">
        <v>55.25</v>
      </c>
      <c r="AC28" s="135">
        <v>45.92</v>
      </c>
      <c r="AD28" s="135">
        <v>59.6</v>
      </c>
      <c r="AE28" s="135">
        <v>51.94</v>
      </c>
      <c r="AF28" s="135">
        <v>57.1</v>
      </c>
      <c r="AG28" s="135">
        <v>48.02</v>
      </c>
      <c r="AH28" s="135">
        <v>51.71333333333334</v>
      </c>
      <c r="AI28" s="135">
        <v>55.53</v>
      </c>
      <c r="AJ28" s="135">
        <v>72.46</v>
      </c>
      <c r="AK28" s="135">
        <v>58</v>
      </c>
      <c r="AL28" s="135">
        <v>52.12</v>
      </c>
      <c r="AM28" s="135">
        <v>52.68</v>
      </c>
      <c r="AN28" s="135">
        <v>51.13</v>
      </c>
      <c r="AO28" s="135">
        <v>55</v>
      </c>
      <c r="AP28" s="135">
        <v>47.5</v>
      </c>
      <c r="AQ28" s="135">
        <v>70.6</v>
      </c>
      <c r="AR28" s="135">
        <v>56.1</v>
      </c>
      <c r="AS28" s="135">
        <v>56.66</v>
      </c>
      <c r="AT28" s="135">
        <v>51</v>
      </c>
      <c r="AU28" s="137">
        <f t="shared" si="3"/>
        <v>56.09571969696969</v>
      </c>
    </row>
    <row r="29" spans="1:47" ht="13.5" customHeight="1">
      <c r="A29" s="8">
        <f t="shared" si="2"/>
        <v>23</v>
      </c>
      <c r="B29" s="9" t="s">
        <v>162</v>
      </c>
      <c r="C29" s="140">
        <v>23.28</v>
      </c>
      <c r="D29" s="141">
        <v>19.38</v>
      </c>
      <c r="E29" s="141">
        <v>22</v>
      </c>
      <c r="F29" s="141">
        <v>19.3</v>
      </c>
      <c r="G29" s="141">
        <v>20.89</v>
      </c>
      <c r="H29" s="141">
        <v>18.5</v>
      </c>
      <c r="I29" s="141">
        <v>23.19</v>
      </c>
      <c r="J29" s="141">
        <v>21.96</v>
      </c>
      <c r="K29" s="141">
        <v>18.91</v>
      </c>
      <c r="L29" s="141">
        <v>19.71</v>
      </c>
      <c r="M29" s="141">
        <v>17.9</v>
      </c>
      <c r="N29" s="141">
        <f>'[3]12'!D37</f>
        <v>22</v>
      </c>
      <c r="O29" s="141">
        <v>21.07</v>
      </c>
      <c r="P29" s="141">
        <v>18.27</v>
      </c>
      <c r="Q29" s="141">
        <v>19.42</v>
      </c>
      <c r="R29" s="141">
        <v>21</v>
      </c>
      <c r="S29" s="141">
        <v>20.85</v>
      </c>
      <c r="T29" s="141">
        <v>16</v>
      </c>
      <c r="U29" s="141">
        <v>16.81</v>
      </c>
      <c r="V29" s="141">
        <v>16.92</v>
      </c>
      <c r="W29" s="141">
        <v>20.47</v>
      </c>
      <c r="X29" s="141">
        <v>18.64</v>
      </c>
      <c r="Y29" s="141">
        <v>21.82</v>
      </c>
      <c r="Z29" s="141">
        <v>21.61</v>
      </c>
      <c r="AA29" s="141">
        <v>19</v>
      </c>
      <c r="AB29" s="141">
        <v>22</v>
      </c>
      <c r="AC29" s="141">
        <v>16.5</v>
      </c>
      <c r="AD29" s="141">
        <v>19.83</v>
      </c>
      <c r="AE29" s="141">
        <v>19</v>
      </c>
      <c r="AF29" s="141">
        <v>23.27</v>
      </c>
      <c r="AG29" s="141">
        <v>17.79</v>
      </c>
      <c r="AH29" s="141">
        <v>18.63</v>
      </c>
      <c r="AI29" s="141">
        <v>20.23</v>
      </c>
      <c r="AJ29" s="141">
        <v>21.79</v>
      </c>
      <c r="AK29" s="141">
        <v>21.51</v>
      </c>
      <c r="AL29" s="141">
        <v>20.96</v>
      </c>
      <c r="AM29" s="141">
        <v>20</v>
      </c>
      <c r="AN29" s="141">
        <v>21.53</v>
      </c>
      <c r="AO29" s="141">
        <v>21.78</v>
      </c>
      <c r="AP29" s="141">
        <v>21.61</v>
      </c>
      <c r="AQ29" s="141">
        <v>21.4</v>
      </c>
      <c r="AR29" s="141">
        <v>16.5</v>
      </c>
      <c r="AS29" s="141">
        <v>18.14</v>
      </c>
      <c r="AT29" s="141">
        <v>22</v>
      </c>
      <c r="AU29" s="137">
        <v>20.8</v>
      </c>
    </row>
    <row r="30" spans="1:47" ht="13.5" customHeight="1">
      <c r="A30" s="55"/>
      <c r="B30" s="9" t="s">
        <v>56</v>
      </c>
      <c r="C30" s="56">
        <v>503</v>
      </c>
      <c r="D30" s="56">
        <v>500</v>
      </c>
      <c r="E30" s="56">
        <v>500</v>
      </c>
      <c r="F30" s="56">
        <v>500</v>
      </c>
      <c r="G30" s="56">
        <v>500</v>
      </c>
      <c r="H30" s="56">
        <v>500</v>
      </c>
      <c r="I30" s="56">
        <v>539</v>
      </c>
      <c r="J30" s="56">
        <v>533</v>
      </c>
      <c r="K30" s="56">
        <v>543</v>
      </c>
      <c r="L30" s="56">
        <v>520</v>
      </c>
      <c r="M30" s="56">
        <v>557</v>
      </c>
      <c r="N30" s="56">
        <v>500</v>
      </c>
      <c r="O30" s="56">
        <v>681</v>
      </c>
      <c r="P30" s="56">
        <v>500</v>
      </c>
      <c r="Q30" s="56">
        <v>550</v>
      </c>
      <c r="R30" s="56">
        <v>500</v>
      </c>
      <c r="S30" s="56">
        <v>536</v>
      </c>
      <c r="T30" s="56">
        <v>680</v>
      </c>
      <c r="U30" s="56">
        <v>550</v>
      </c>
      <c r="V30" s="56">
        <v>500</v>
      </c>
      <c r="W30" s="56">
        <v>516</v>
      </c>
      <c r="X30" s="56">
        <v>573</v>
      </c>
      <c r="Y30" s="56">
        <v>506</v>
      </c>
      <c r="Z30" s="56">
        <v>550</v>
      </c>
      <c r="AA30" s="56">
        <v>520</v>
      </c>
      <c r="AB30" s="56">
        <v>550</v>
      </c>
      <c r="AC30" s="56">
        <v>538</v>
      </c>
      <c r="AD30" s="56">
        <v>561</v>
      </c>
      <c r="AE30" s="56">
        <v>550</v>
      </c>
      <c r="AF30" s="56">
        <v>592</v>
      </c>
      <c r="AG30" s="56">
        <v>516</v>
      </c>
      <c r="AH30" s="56">
        <v>577</v>
      </c>
      <c r="AI30" s="56">
        <v>500</v>
      </c>
      <c r="AJ30" s="56">
        <v>500</v>
      </c>
      <c r="AK30" s="56">
        <v>541</v>
      </c>
      <c r="AL30" s="56">
        <v>500</v>
      </c>
      <c r="AM30" s="56">
        <v>500</v>
      </c>
      <c r="AN30" s="56">
        <v>530</v>
      </c>
      <c r="AO30" s="56">
        <v>547</v>
      </c>
      <c r="AP30" s="56">
        <v>533</v>
      </c>
      <c r="AQ30" s="56">
        <v>508</v>
      </c>
      <c r="AR30" s="56">
        <v>500</v>
      </c>
      <c r="AS30" s="56">
        <v>556</v>
      </c>
      <c r="AT30" s="56">
        <v>550</v>
      </c>
      <c r="AU30" s="115">
        <v>520.4</v>
      </c>
    </row>
    <row r="31" spans="1:47" ht="27" customHeight="1">
      <c r="A31" s="55">
        <f>A29+1</f>
        <v>24</v>
      </c>
      <c r="B31" s="9" t="s">
        <v>163</v>
      </c>
      <c r="C31" s="31">
        <v>49.87</v>
      </c>
      <c r="D31" s="135">
        <v>41.5</v>
      </c>
      <c r="E31" s="135">
        <v>58</v>
      </c>
      <c r="F31" s="135">
        <v>49.68</v>
      </c>
      <c r="G31" s="135">
        <v>60.48</v>
      </c>
      <c r="H31" s="135">
        <v>45.13</v>
      </c>
      <c r="I31" s="135">
        <v>53.4125</v>
      </c>
      <c r="J31" s="135">
        <v>48.63</v>
      </c>
      <c r="K31" s="135">
        <v>45.9</v>
      </c>
      <c r="L31" s="135">
        <v>48</v>
      </c>
      <c r="M31" s="135">
        <v>52.5</v>
      </c>
      <c r="N31" s="135">
        <v>60.95</v>
      </c>
      <c r="O31" s="135">
        <v>45.9</v>
      </c>
      <c r="P31" s="135">
        <v>48.22727272727273</v>
      </c>
      <c r="Q31" s="135">
        <v>49.81</v>
      </c>
      <c r="R31" s="135">
        <v>47.25</v>
      </c>
      <c r="S31" s="135">
        <v>60.81</v>
      </c>
      <c r="T31" s="135">
        <v>51.4</v>
      </c>
      <c r="U31" s="135">
        <v>36</v>
      </c>
      <c r="V31" s="135">
        <v>48</v>
      </c>
      <c r="W31" s="135">
        <v>52.35</v>
      </c>
      <c r="X31" s="135">
        <v>35.7</v>
      </c>
      <c r="Y31" s="135">
        <v>45</v>
      </c>
      <c r="Z31" s="135">
        <v>59</v>
      </c>
      <c r="AA31" s="135">
        <v>42.27</v>
      </c>
      <c r="AB31" s="135">
        <v>46.75</v>
      </c>
      <c r="AC31" s="135">
        <v>45.8</v>
      </c>
      <c r="AD31" s="135">
        <v>48.1</v>
      </c>
      <c r="AE31" s="135">
        <v>43.22</v>
      </c>
      <c r="AF31" s="135">
        <v>46.9</v>
      </c>
      <c r="AG31" s="135">
        <v>45.21</v>
      </c>
      <c r="AH31" s="135">
        <v>47.43</v>
      </c>
      <c r="AI31" s="135">
        <v>47.74</v>
      </c>
      <c r="AJ31" s="135">
        <v>60.14</v>
      </c>
      <c r="AK31" s="135">
        <v>56</v>
      </c>
      <c r="AL31" s="135">
        <v>53</v>
      </c>
      <c r="AM31" s="135">
        <v>43.33</v>
      </c>
      <c r="AN31" s="135">
        <v>45.8</v>
      </c>
      <c r="AO31" s="135">
        <v>43</v>
      </c>
      <c r="AP31" s="135">
        <v>43</v>
      </c>
      <c r="AQ31" s="135">
        <v>47.9</v>
      </c>
      <c r="AR31" s="135">
        <v>48.8</v>
      </c>
      <c r="AS31" s="135">
        <v>51.06</v>
      </c>
      <c r="AT31" s="135">
        <v>46.5</v>
      </c>
      <c r="AU31" s="137">
        <f aca="true" t="shared" si="4" ref="AU31:AU70">AVERAGE(C31:AT31)</f>
        <v>48.76022210743802</v>
      </c>
    </row>
    <row r="32" spans="1:47" ht="13.5" customHeight="1">
      <c r="A32" s="8">
        <f aca="true" t="shared" si="5" ref="A32:A76">A31+1</f>
        <v>25</v>
      </c>
      <c r="B32" s="9" t="s">
        <v>164</v>
      </c>
      <c r="C32" s="135">
        <v>35.2</v>
      </c>
      <c r="D32" s="31">
        <v>34.9</v>
      </c>
      <c r="E32" s="31">
        <v>48</v>
      </c>
      <c r="F32" s="31">
        <v>43.45</v>
      </c>
      <c r="G32" s="31">
        <v>52.85</v>
      </c>
      <c r="H32" s="31">
        <v>39.51</v>
      </c>
      <c r="I32" s="31">
        <v>43.925</v>
      </c>
      <c r="J32" s="31">
        <v>42.11</v>
      </c>
      <c r="K32" s="31">
        <v>41</v>
      </c>
      <c r="L32" s="31">
        <v>42.2</v>
      </c>
      <c r="M32" s="31">
        <v>48</v>
      </c>
      <c r="N32" s="31">
        <v>37.52</v>
      </c>
      <c r="O32" s="31">
        <v>41</v>
      </c>
      <c r="P32" s="31">
        <v>37.92857142857143</v>
      </c>
      <c r="Q32" s="31">
        <v>40.14</v>
      </c>
      <c r="R32" s="31">
        <v>39.5</v>
      </c>
      <c r="S32" s="31">
        <v>38.63</v>
      </c>
      <c r="T32" s="31">
        <v>38.5</v>
      </c>
      <c r="U32" s="31">
        <v>39.8</v>
      </c>
      <c r="V32" s="31">
        <v>39</v>
      </c>
      <c r="W32" s="31">
        <v>36.9</v>
      </c>
      <c r="X32" s="31">
        <v>36.8</v>
      </c>
      <c r="Y32" s="31">
        <v>41.05</v>
      </c>
      <c r="Z32" s="31">
        <v>40</v>
      </c>
      <c r="AA32" s="31">
        <v>38.8</v>
      </c>
      <c r="AB32" s="31">
        <v>39.2</v>
      </c>
      <c r="AC32" s="31">
        <v>43.7</v>
      </c>
      <c r="AD32" s="31">
        <v>39.1</v>
      </c>
      <c r="AE32" s="31">
        <v>37</v>
      </c>
      <c r="AF32" s="31">
        <v>40.84</v>
      </c>
      <c r="AG32" s="31">
        <v>34.83</v>
      </c>
      <c r="AH32" s="31">
        <v>38.72727272727273</v>
      </c>
      <c r="AI32" s="31">
        <v>41.55</v>
      </c>
      <c r="AJ32" s="31">
        <v>39.94</v>
      </c>
      <c r="AK32" s="31">
        <v>41.2</v>
      </c>
      <c r="AL32" s="31">
        <v>51.85</v>
      </c>
      <c r="AM32" s="31">
        <v>39.37</v>
      </c>
      <c r="AN32" s="31">
        <v>33</v>
      </c>
      <c r="AO32" s="31">
        <v>40</v>
      </c>
      <c r="AP32" s="31">
        <v>38.19</v>
      </c>
      <c r="AQ32" s="31">
        <v>42.2</v>
      </c>
      <c r="AR32" s="31">
        <v>40</v>
      </c>
      <c r="AS32" s="31">
        <v>32</v>
      </c>
      <c r="AT32" s="31">
        <v>37</v>
      </c>
      <c r="AU32" s="137">
        <f t="shared" si="4"/>
        <v>40.1457010035419</v>
      </c>
    </row>
    <row r="33" spans="1:47" ht="13.5" customHeight="1">
      <c r="A33" s="8">
        <f t="shared" si="5"/>
        <v>26</v>
      </c>
      <c r="B33" s="21" t="s">
        <v>165</v>
      </c>
      <c r="C33" s="31">
        <v>62.14</v>
      </c>
      <c r="D33" s="31">
        <v>68</v>
      </c>
      <c r="E33" s="31">
        <v>71</v>
      </c>
      <c r="F33" s="31">
        <v>66.96</v>
      </c>
      <c r="G33" s="31">
        <v>71</v>
      </c>
      <c r="H33" s="31">
        <v>65.21</v>
      </c>
      <c r="I33" s="31">
        <v>72.275</v>
      </c>
      <c r="J33" s="31">
        <v>58.9</v>
      </c>
      <c r="K33" s="31">
        <v>69</v>
      </c>
      <c r="L33" s="31">
        <v>65.9</v>
      </c>
      <c r="M33" s="31">
        <v>59</v>
      </c>
      <c r="N33" s="31">
        <v>60.38</v>
      </c>
      <c r="O33" s="31">
        <v>67.1</v>
      </c>
      <c r="P33" s="31">
        <v>55.97461538461539</v>
      </c>
      <c r="Q33" s="31">
        <v>61.59</v>
      </c>
      <c r="R33" s="31">
        <v>64.88</v>
      </c>
      <c r="S33" s="31">
        <v>72.04</v>
      </c>
      <c r="T33" s="31">
        <v>67.9</v>
      </c>
      <c r="U33" s="31">
        <v>64.7</v>
      </c>
      <c r="V33" s="31">
        <v>65.35</v>
      </c>
      <c r="W33" s="31">
        <v>62.37</v>
      </c>
      <c r="X33" s="31">
        <v>62.6</v>
      </c>
      <c r="Y33" s="31">
        <v>70.33</v>
      </c>
      <c r="Z33" s="31">
        <v>58</v>
      </c>
      <c r="AA33" s="31">
        <v>58.5</v>
      </c>
      <c r="AB33" s="31">
        <v>52</v>
      </c>
      <c r="AC33" s="31">
        <v>57.48</v>
      </c>
      <c r="AD33" s="31">
        <v>64.9</v>
      </c>
      <c r="AE33" s="31">
        <v>61</v>
      </c>
      <c r="AF33" s="31">
        <v>63.7</v>
      </c>
      <c r="AG33" s="31">
        <v>64.5</v>
      </c>
      <c r="AH33" s="31">
        <v>63.24636363636363</v>
      </c>
      <c r="AI33" s="31">
        <v>65.44</v>
      </c>
      <c r="AJ33" s="31">
        <v>65.37</v>
      </c>
      <c r="AK33" s="31">
        <v>67.42</v>
      </c>
      <c r="AL33" s="31">
        <v>61.52</v>
      </c>
      <c r="AM33" s="31">
        <v>65.66</v>
      </c>
      <c r="AN33" s="31">
        <v>64</v>
      </c>
      <c r="AO33" s="31">
        <v>60</v>
      </c>
      <c r="AP33" s="31">
        <v>60.63</v>
      </c>
      <c r="AQ33" s="31">
        <v>66.3</v>
      </c>
      <c r="AR33" s="31">
        <v>65.1</v>
      </c>
      <c r="AS33" s="31">
        <v>72.64</v>
      </c>
      <c r="AT33" s="31">
        <v>76</v>
      </c>
      <c r="AU33" s="137">
        <f t="shared" si="4"/>
        <v>64.50013588684043</v>
      </c>
    </row>
    <row r="34" spans="1:47" ht="13.5" customHeight="1">
      <c r="A34" s="8">
        <f t="shared" si="5"/>
        <v>27</v>
      </c>
      <c r="B34" s="9" t="s">
        <v>166</v>
      </c>
      <c r="C34" s="31">
        <v>35.2</v>
      </c>
      <c r="D34" s="31">
        <v>32.6</v>
      </c>
      <c r="E34" s="31">
        <v>27</v>
      </c>
      <c r="F34" s="31">
        <v>27.25</v>
      </c>
      <c r="G34" s="31">
        <v>34.291111111111114</v>
      </c>
      <c r="H34" s="31">
        <v>27.2</v>
      </c>
      <c r="I34" s="31">
        <v>27.2</v>
      </c>
      <c r="J34" s="31">
        <v>27.8</v>
      </c>
      <c r="K34" s="31">
        <v>33.5</v>
      </c>
      <c r="L34" s="31">
        <v>35.9</v>
      </c>
      <c r="M34" s="31">
        <v>29.25</v>
      </c>
      <c r="N34" s="31">
        <v>29.25</v>
      </c>
      <c r="O34" s="31">
        <v>31</v>
      </c>
      <c r="P34" s="31">
        <v>26</v>
      </c>
      <c r="Q34" s="31">
        <v>32.24</v>
      </c>
      <c r="R34" s="31">
        <v>35.29</v>
      </c>
      <c r="S34" s="31">
        <v>38.2</v>
      </c>
      <c r="T34" s="31">
        <v>30</v>
      </c>
      <c r="U34" s="31" t="s">
        <v>52</v>
      </c>
      <c r="V34" s="31">
        <v>39.6</v>
      </c>
      <c r="W34" s="31">
        <v>31</v>
      </c>
      <c r="X34" s="31">
        <v>29</v>
      </c>
      <c r="Y34" s="31">
        <v>30.36</v>
      </c>
      <c r="Z34" s="31">
        <v>32.5</v>
      </c>
      <c r="AA34" s="31">
        <v>35.9</v>
      </c>
      <c r="AB34" s="31">
        <v>27</v>
      </c>
      <c r="AC34" s="31">
        <v>28.22</v>
      </c>
      <c r="AD34" s="31">
        <v>35</v>
      </c>
      <c r="AE34" s="31">
        <v>36.25</v>
      </c>
      <c r="AF34" s="31">
        <v>34.02</v>
      </c>
      <c r="AG34" s="31">
        <v>30.8</v>
      </c>
      <c r="AH34" s="31">
        <v>27.6</v>
      </c>
      <c r="AI34" s="31">
        <v>31.5</v>
      </c>
      <c r="AJ34" s="31">
        <v>31.516666666666666</v>
      </c>
      <c r="AK34" s="31">
        <v>30</v>
      </c>
      <c r="AL34" s="31">
        <v>41</v>
      </c>
      <c r="AM34" s="31">
        <v>25</v>
      </c>
      <c r="AN34" s="31">
        <v>28</v>
      </c>
      <c r="AO34" s="31">
        <v>30</v>
      </c>
      <c r="AP34" s="31">
        <v>29.28</v>
      </c>
      <c r="AQ34" s="31">
        <v>33</v>
      </c>
      <c r="AR34" s="31">
        <v>30.1</v>
      </c>
      <c r="AS34" s="31">
        <v>32.5</v>
      </c>
      <c r="AT34" s="31">
        <v>28</v>
      </c>
      <c r="AU34" s="137">
        <f t="shared" si="4"/>
        <v>31.309715762273903</v>
      </c>
    </row>
    <row r="35" spans="1:47" ht="12.75" customHeight="1">
      <c r="A35" s="8">
        <f t="shared" si="5"/>
        <v>28</v>
      </c>
      <c r="B35" s="9" t="s">
        <v>167</v>
      </c>
      <c r="C35" s="31">
        <v>33.9</v>
      </c>
      <c r="D35" s="31">
        <v>29.814999999999998</v>
      </c>
      <c r="E35" s="31">
        <v>24.5</v>
      </c>
      <c r="F35" s="31">
        <v>24.16</v>
      </c>
      <c r="G35" s="31">
        <v>29.224732142857142</v>
      </c>
      <c r="H35" s="31">
        <v>24.85</v>
      </c>
      <c r="I35" s="31">
        <v>24.85</v>
      </c>
      <c r="J35" s="31">
        <v>25.35</v>
      </c>
      <c r="K35" s="31">
        <v>29.75</v>
      </c>
      <c r="L35" s="31">
        <v>27</v>
      </c>
      <c r="M35" s="31">
        <v>25.25</v>
      </c>
      <c r="N35" s="31">
        <v>25.25</v>
      </c>
      <c r="O35" s="31">
        <v>31.5</v>
      </c>
      <c r="P35" s="31">
        <v>23.5</v>
      </c>
      <c r="Q35" s="31">
        <v>28.555</v>
      </c>
      <c r="R35" s="31">
        <v>29.615000000000002</v>
      </c>
      <c r="S35" s="31">
        <v>32.045</v>
      </c>
      <c r="T35" s="31">
        <v>24</v>
      </c>
      <c r="U35" s="31">
        <v>28</v>
      </c>
      <c r="V35" s="31">
        <v>37.2</v>
      </c>
      <c r="W35" s="31">
        <v>26</v>
      </c>
      <c r="X35" s="31">
        <v>25</v>
      </c>
      <c r="Y35" s="31">
        <v>24.759999999999998</v>
      </c>
      <c r="Z35" s="31">
        <v>23.85</v>
      </c>
      <c r="AA35" s="31">
        <v>28.75</v>
      </c>
      <c r="AB35" s="31">
        <v>27.5</v>
      </c>
      <c r="AC35" s="31">
        <v>27.4</v>
      </c>
      <c r="AD35" s="31">
        <v>30.35</v>
      </c>
      <c r="AE35" s="31">
        <v>29.225</v>
      </c>
      <c r="AF35" s="31">
        <v>33.019999999999996</v>
      </c>
      <c r="AG35" s="31">
        <v>22.5</v>
      </c>
      <c r="AH35" s="31">
        <v>24.5</v>
      </c>
      <c r="AI35" s="31">
        <v>28.96</v>
      </c>
      <c r="AJ35" s="31">
        <v>24.866666666666667</v>
      </c>
      <c r="AK35" s="31">
        <v>27.75</v>
      </c>
      <c r="AL35" s="31">
        <v>27.63</v>
      </c>
      <c r="AM35" s="31">
        <v>21.25</v>
      </c>
      <c r="AN35" s="31">
        <v>26</v>
      </c>
      <c r="AO35" s="31">
        <v>27.5</v>
      </c>
      <c r="AP35" s="31">
        <v>28.1</v>
      </c>
      <c r="AQ35" s="31">
        <v>32</v>
      </c>
      <c r="AR35" s="31">
        <v>28.3</v>
      </c>
      <c r="AS35" s="31">
        <v>26</v>
      </c>
      <c r="AT35" s="31">
        <v>22.9</v>
      </c>
      <c r="AU35" s="137">
        <f t="shared" si="4"/>
        <v>27.32787270021645</v>
      </c>
    </row>
    <row r="36" spans="1:47" ht="15" customHeight="1">
      <c r="A36" s="8">
        <f t="shared" si="5"/>
        <v>29</v>
      </c>
      <c r="B36" s="9" t="s">
        <v>168</v>
      </c>
      <c r="C36" s="31">
        <v>33</v>
      </c>
      <c r="D36" s="31">
        <v>25</v>
      </c>
      <c r="E36" s="31">
        <v>32</v>
      </c>
      <c r="F36" s="31">
        <v>31.99</v>
      </c>
      <c r="G36" s="31">
        <v>35.61</v>
      </c>
      <c r="H36" s="31">
        <v>31.48</v>
      </c>
      <c r="I36" s="31">
        <v>34.25</v>
      </c>
      <c r="J36" s="31">
        <v>31.84</v>
      </c>
      <c r="K36" s="31">
        <v>32.8</v>
      </c>
      <c r="L36" s="31">
        <v>33.08</v>
      </c>
      <c r="M36" s="31">
        <v>32.5</v>
      </c>
      <c r="N36" s="31">
        <v>28.25</v>
      </c>
      <c r="O36" s="31">
        <v>27.5</v>
      </c>
      <c r="P36" s="31">
        <v>26.941666666666666</v>
      </c>
      <c r="Q36" s="31">
        <v>32.85</v>
      </c>
      <c r="R36" s="31">
        <v>31.36</v>
      </c>
      <c r="S36" s="31">
        <v>33.79</v>
      </c>
      <c r="T36" s="31">
        <v>32.6</v>
      </c>
      <c r="U36" s="31">
        <v>31.8</v>
      </c>
      <c r="V36" s="31">
        <v>36</v>
      </c>
      <c r="W36" s="31">
        <v>33.15</v>
      </c>
      <c r="X36" s="31">
        <v>31</v>
      </c>
      <c r="Y36" s="31">
        <v>32.23</v>
      </c>
      <c r="Z36" s="31">
        <v>34</v>
      </c>
      <c r="AA36" s="31">
        <v>29.5</v>
      </c>
      <c r="AB36" s="31">
        <v>31.5</v>
      </c>
      <c r="AC36" s="31">
        <v>31.5</v>
      </c>
      <c r="AD36" s="31">
        <v>33.9</v>
      </c>
      <c r="AE36" s="31">
        <v>30.3</v>
      </c>
      <c r="AF36" s="31">
        <v>31.6</v>
      </c>
      <c r="AG36" s="31">
        <v>32.42</v>
      </c>
      <c r="AH36" s="31">
        <v>31.481818181818184</v>
      </c>
      <c r="AI36" s="31">
        <v>32.6</v>
      </c>
      <c r="AJ36" s="31">
        <v>31.43</v>
      </c>
      <c r="AK36" s="31">
        <v>32.31</v>
      </c>
      <c r="AL36" s="31">
        <v>32.04</v>
      </c>
      <c r="AM36" s="31">
        <v>31.54</v>
      </c>
      <c r="AN36" s="31">
        <v>30</v>
      </c>
      <c r="AO36" s="31">
        <v>35</v>
      </c>
      <c r="AP36" s="31">
        <v>30.03</v>
      </c>
      <c r="AQ36" s="31">
        <v>36</v>
      </c>
      <c r="AR36" s="31">
        <v>31.41</v>
      </c>
      <c r="AS36" s="31">
        <v>31</v>
      </c>
      <c r="AT36" s="31">
        <v>33</v>
      </c>
      <c r="AU36" s="137">
        <f t="shared" si="4"/>
        <v>31.89962465564738</v>
      </c>
    </row>
    <row r="37" spans="1:47" ht="15" customHeight="1">
      <c r="A37" s="8">
        <f t="shared" si="5"/>
        <v>30</v>
      </c>
      <c r="B37" s="9" t="s">
        <v>169</v>
      </c>
      <c r="C37" s="31">
        <v>28.1</v>
      </c>
      <c r="D37" s="31">
        <v>23.9</v>
      </c>
      <c r="E37" s="31">
        <v>23</v>
      </c>
      <c r="F37" s="31">
        <v>22.2</v>
      </c>
      <c r="G37" s="31">
        <v>27.56125</v>
      </c>
      <c r="H37" s="31">
        <v>22.7</v>
      </c>
      <c r="I37" s="31">
        <v>22.7</v>
      </c>
      <c r="J37" s="31">
        <v>22.5</v>
      </c>
      <c r="K37" s="31">
        <v>24</v>
      </c>
      <c r="L37" s="31">
        <v>25.8</v>
      </c>
      <c r="M37" s="31">
        <v>23.88</v>
      </c>
      <c r="N37" s="31">
        <v>23.88</v>
      </c>
      <c r="O37" s="31">
        <v>24</v>
      </c>
      <c r="P37" s="31">
        <v>22</v>
      </c>
      <c r="Q37" s="31">
        <v>24</v>
      </c>
      <c r="R37" s="31">
        <v>24.75</v>
      </c>
      <c r="S37" s="31">
        <v>25.1</v>
      </c>
      <c r="T37" s="31">
        <v>23</v>
      </c>
      <c r="U37" s="31">
        <v>26</v>
      </c>
      <c r="V37" s="31">
        <v>33</v>
      </c>
      <c r="W37" s="31">
        <v>23</v>
      </c>
      <c r="X37" s="31">
        <v>25</v>
      </c>
      <c r="Y37" s="31">
        <v>25</v>
      </c>
      <c r="Z37" s="31">
        <v>25</v>
      </c>
      <c r="AA37" s="31">
        <v>25.7</v>
      </c>
      <c r="AB37" s="31">
        <v>26</v>
      </c>
      <c r="AC37" s="31">
        <v>24.9</v>
      </c>
      <c r="AD37" s="31">
        <v>30</v>
      </c>
      <c r="AE37" s="31">
        <v>26.75</v>
      </c>
      <c r="AF37" s="31">
        <v>25.7</v>
      </c>
      <c r="AG37" s="31">
        <v>20.7</v>
      </c>
      <c r="AH37" s="31">
        <v>23.6</v>
      </c>
      <c r="AI37" s="31">
        <v>28.75</v>
      </c>
      <c r="AJ37" s="31">
        <v>24.456666666666667</v>
      </c>
      <c r="AK37" s="31">
        <v>27</v>
      </c>
      <c r="AL37" s="31">
        <v>23.63</v>
      </c>
      <c r="AM37" s="31">
        <v>19</v>
      </c>
      <c r="AN37" s="31">
        <v>26</v>
      </c>
      <c r="AO37" s="31">
        <v>25</v>
      </c>
      <c r="AP37" s="31">
        <v>20.15</v>
      </c>
      <c r="AQ37" s="31">
        <v>26</v>
      </c>
      <c r="AR37" s="31">
        <v>22.6</v>
      </c>
      <c r="AS37" s="31">
        <v>25</v>
      </c>
      <c r="AT37" s="31">
        <v>21</v>
      </c>
      <c r="AU37" s="137">
        <f t="shared" si="4"/>
        <v>24.591089015151514</v>
      </c>
    </row>
    <row r="38" spans="1:47" ht="14.25" customHeight="1">
      <c r="A38" s="8">
        <f t="shared" si="5"/>
        <v>31</v>
      </c>
      <c r="B38" s="9" t="s">
        <v>170</v>
      </c>
      <c r="C38" s="31">
        <v>28.75</v>
      </c>
      <c r="D38" s="31">
        <v>26.7</v>
      </c>
      <c r="E38" s="31">
        <v>24</v>
      </c>
      <c r="F38" s="31">
        <v>23.27</v>
      </c>
      <c r="G38" s="31">
        <v>27.080000000000002</v>
      </c>
      <c r="H38" s="31">
        <v>23.8</v>
      </c>
      <c r="I38" s="31">
        <v>23.8</v>
      </c>
      <c r="J38" s="31">
        <v>23.9</v>
      </c>
      <c r="K38" s="31">
        <v>23</v>
      </c>
      <c r="L38" s="31">
        <v>27.6</v>
      </c>
      <c r="M38" s="31">
        <v>24</v>
      </c>
      <c r="N38" s="31">
        <v>24</v>
      </c>
      <c r="O38" s="31">
        <v>25</v>
      </c>
      <c r="P38" s="31">
        <v>22</v>
      </c>
      <c r="Q38" s="31">
        <v>24.22</v>
      </c>
      <c r="R38" s="31">
        <v>24.46</v>
      </c>
      <c r="S38" s="31">
        <v>28.65</v>
      </c>
      <c r="T38" s="31">
        <v>23.5</v>
      </c>
      <c r="U38" s="31">
        <v>26</v>
      </c>
      <c r="V38" s="31">
        <v>34.8</v>
      </c>
      <c r="W38" s="31">
        <v>25</v>
      </c>
      <c r="X38" s="31">
        <v>26.2</v>
      </c>
      <c r="Y38" s="31">
        <v>24.6</v>
      </c>
      <c r="Z38" s="31">
        <v>28</v>
      </c>
      <c r="AA38" s="31">
        <v>24.9</v>
      </c>
      <c r="AB38" s="31">
        <v>24</v>
      </c>
      <c r="AC38" s="31">
        <v>22.4</v>
      </c>
      <c r="AD38" s="31">
        <v>27</v>
      </c>
      <c r="AE38" s="31">
        <v>26.6</v>
      </c>
      <c r="AF38" s="31">
        <v>27.8</v>
      </c>
      <c r="AG38" s="31">
        <v>19.7</v>
      </c>
      <c r="AH38" s="31">
        <v>24</v>
      </c>
      <c r="AI38" s="31">
        <v>25.65</v>
      </c>
      <c r="AJ38" s="31">
        <v>23.573333333333334</v>
      </c>
      <c r="AK38" s="31">
        <v>28</v>
      </c>
      <c r="AL38" s="31">
        <v>25.25</v>
      </c>
      <c r="AM38" s="31">
        <v>19</v>
      </c>
      <c r="AN38" s="31">
        <v>25</v>
      </c>
      <c r="AO38" s="31">
        <v>25</v>
      </c>
      <c r="AP38" s="31">
        <v>24.7</v>
      </c>
      <c r="AQ38" s="31">
        <v>25</v>
      </c>
      <c r="AR38" s="31">
        <v>22.6</v>
      </c>
      <c r="AS38" s="31">
        <v>25</v>
      </c>
      <c r="AT38" s="31">
        <v>25</v>
      </c>
      <c r="AU38" s="137">
        <f t="shared" si="4"/>
        <v>25.05689393939394</v>
      </c>
    </row>
    <row r="39" spans="1:47" ht="14.25" customHeight="1">
      <c r="A39" s="8">
        <f t="shared" si="5"/>
        <v>32</v>
      </c>
      <c r="B39" s="9" t="s">
        <v>171</v>
      </c>
      <c r="C39" s="31">
        <v>32.3</v>
      </c>
      <c r="D39" s="31">
        <v>39.2</v>
      </c>
      <c r="E39" s="31">
        <v>28</v>
      </c>
      <c r="F39" s="31">
        <v>27.16</v>
      </c>
      <c r="G39" s="31">
        <v>34.70357142857143</v>
      </c>
      <c r="H39" s="31">
        <v>27.1</v>
      </c>
      <c r="I39" s="31">
        <v>27.1</v>
      </c>
      <c r="J39" s="31">
        <v>27.6</v>
      </c>
      <c r="K39" s="31">
        <v>27</v>
      </c>
      <c r="L39" s="31">
        <v>26.5</v>
      </c>
      <c r="M39" s="31">
        <v>28.75</v>
      </c>
      <c r="N39" s="31">
        <v>28.75</v>
      </c>
      <c r="O39" s="31">
        <v>28</v>
      </c>
      <c r="P39" s="31">
        <v>25.3</v>
      </c>
      <c r="Q39" s="31">
        <v>31.75</v>
      </c>
      <c r="R39" s="31">
        <v>35.7</v>
      </c>
      <c r="S39" s="31">
        <v>36.18</v>
      </c>
      <c r="T39" s="31">
        <v>27.5</v>
      </c>
      <c r="U39" s="31">
        <v>30</v>
      </c>
      <c r="V39" s="31">
        <v>28.78</v>
      </c>
      <c r="W39" s="31">
        <v>28</v>
      </c>
      <c r="X39" s="31">
        <v>32</v>
      </c>
      <c r="Y39" s="31">
        <v>28.25</v>
      </c>
      <c r="Z39" s="31">
        <v>32.9</v>
      </c>
      <c r="AA39" s="31">
        <v>29.5</v>
      </c>
      <c r="AB39" s="31">
        <v>33</v>
      </c>
      <c r="AC39" s="31">
        <v>35</v>
      </c>
      <c r="AD39" s="31">
        <v>40</v>
      </c>
      <c r="AE39" s="31">
        <v>30</v>
      </c>
      <c r="AF39" s="31">
        <v>29.4</v>
      </c>
      <c r="AG39" s="31">
        <v>30.9</v>
      </c>
      <c r="AH39" s="31">
        <v>27.2</v>
      </c>
      <c r="AI39" s="31">
        <v>32.68</v>
      </c>
      <c r="AJ39" s="31">
        <v>29.83</v>
      </c>
      <c r="AK39" s="31">
        <v>31</v>
      </c>
      <c r="AL39" s="31">
        <v>34.13</v>
      </c>
      <c r="AM39" s="31">
        <v>23</v>
      </c>
      <c r="AN39" s="31">
        <v>28</v>
      </c>
      <c r="AO39" s="31">
        <v>35</v>
      </c>
      <c r="AP39" s="31">
        <v>38.5</v>
      </c>
      <c r="AQ39" s="31">
        <v>30</v>
      </c>
      <c r="AR39" s="31">
        <v>30</v>
      </c>
      <c r="AS39" s="31">
        <v>32.5</v>
      </c>
      <c r="AT39" s="31">
        <v>23.5</v>
      </c>
      <c r="AU39" s="137">
        <f t="shared" si="4"/>
        <v>30.492353896103896</v>
      </c>
    </row>
    <row r="40" spans="1:47" ht="13.5" customHeight="1">
      <c r="A40" s="8">
        <f t="shared" si="5"/>
        <v>33</v>
      </c>
      <c r="B40" s="9" t="s">
        <v>172</v>
      </c>
      <c r="C40" s="31">
        <v>29</v>
      </c>
      <c r="D40" s="31">
        <v>40.5</v>
      </c>
      <c r="E40" s="31" t="s">
        <v>52</v>
      </c>
      <c r="F40" s="31">
        <v>27.78</v>
      </c>
      <c r="G40" s="31">
        <v>35.75</v>
      </c>
      <c r="H40" s="31">
        <v>28.8</v>
      </c>
      <c r="I40" s="31">
        <v>28.8</v>
      </c>
      <c r="J40" s="31" t="s">
        <v>52</v>
      </c>
      <c r="K40" s="31">
        <v>35</v>
      </c>
      <c r="L40" s="31">
        <v>54</v>
      </c>
      <c r="M40" s="31">
        <v>30</v>
      </c>
      <c r="N40" s="31">
        <v>30</v>
      </c>
      <c r="O40" s="31" t="s">
        <v>52</v>
      </c>
      <c r="P40" s="31">
        <v>28</v>
      </c>
      <c r="Q40" s="31">
        <v>29.5</v>
      </c>
      <c r="R40" s="31" t="s">
        <v>52</v>
      </c>
      <c r="S40" s="31">
        <v>34.35</v>
      </c>
      <c r="T40" s="31">
        <v>29.4</v>
      </c>
      <c r="U40" s="31">
        <v>29</v>
      </c>
      <c r="V40" s="31">
        <v>93</v>
      </c>
      <c r="W40" s="31">
        <v>24</v>
      </c>
      <c r="X40" s="31">
        <v>30</v>
      </c>
      <c r="Y40" s="31">
        <v>37.05</v>
      </c>
      <c r="Z40" s="31">
        <v>35</v>
      </c>
      <c r="AA40" s="31">
        <v>33.1</v>
      </c>
      <c r="AB40" s="31">
        <v>28</v>
      </c>
      <c r="AC40" s="31">
        <v>50</v>
      </c>
      <c r="AD40" s="31">
        <v>45</v>
      </c>
      <c r="AE40" s="31" t="s">
        <v>52</v>
      </c>
      <c r="AF40" s="31">
        <v>36.13</v>
      </c>
      <c r="AG40" s="31">
        <v>77.14</v>
      </c>
      <c r="AH40" s="31">
        <v>28</v>
      </c>
      <c r="AI40" s="31">
        <v>30</v>
      </c>
      <c r="AJ40" s="31" t="s">
        <v>152</v>
      </c>
      <c r="AK40" s="31">
        <v>48</v>
      </c>
      <c r="AL40" s="31">
        <v>32.5</v>
      </c>
      <c r="AM40" s="31">
        <v>20</v>
      </c>
      <c r="AN40" s="31">
        <v>34</v>
      </c>
      <c r="AO40" s="31">
        <v>35</v>
      </c>
      <c r="AP40" s="31">
        <v>35</v>
      </c>
      <c r="AQ40" s="31">
        <v>35</v>
      </c>
      <c r="AR40" s="31" t="s">
        <v>52</v>
      </c>
      <c r="AS40" s="31">
        <v>30</v>
      </c>
      <c r="AT40" s="31">
        <v>30</v>
      </c>
      <c r="AU40" s="137">
        <f t="shared" si="4"/>
        <v>36.1027027027027</v>
      </c>
    </row>
    <row r="41" spans="1:47" ht="14.25" customHeight="1">
      <c r="A41" s="8">
        <f t="shared" si="5"/>
        <v>34</v>
      </c>
      <c r="B41" s="9" t="s">
        <v>173</v>
      </c>
      <c r="C41" s="31">
        <v>32.8</v>
      </c>
      <c r="D41" s="31">
        <v>29.7</v>
      </c>
      <c r="E41" s="31">
        <v>30</v>
      </c>
      <c r="F41" s="31">
        <v>27.43</v>
      </c>
      <c r="G41" s="31">
        <v>33.625</v>
      </c>
      <c r="H41" s="31">
        <v>26.4</v>
      </c>
      <c r="I41" s="31">
        <v>26.4</v>
      </c>
      <c r="J41" s="31">
        <v>28.7</v>
      </c>
      <c r="K41" s="31">
        <v>31</v>
      </c>
      <c r="L41" s="31">
        <v>36.3</v>
      </c>
      <c r="M41" s="31">
        <v>42.75</v>
      </c>
      <c r="N41" s="31">
        <v>42.75</v>
      </c>
      <c r="O41" s="31">
        <v>35</v>
      </c>
      <c r="P41" s="31">
        <v>25.5</v>
      </c>
      <c r="Q41" s="31">
        <v>35.6</v>
      </c>
      <c r="R41" s="31">
        <v>34.38</v>
      </c>
      <c r="S41" s="31">
        <v>41.8</v>
      </c>
      <c r="T41" s="31">
        <v>26</v>
      </c>
      <c r="U41" s="31">
        <v>30</v>
      </c>
      <c r="V41" s="31">
        <v>43</v>
      </c>
      <c r="W41" s="31">
        <v>32</v>
      </c>
      <c r="X41" s="31">
        <v>32.1</v>
      </c>
      <c r="Y41" s="31">
        <v>30.09</v>
      </c>
      <c r="Z41" s="31">
        <v>33</v>
      </c>
      <c r="AA41" s="31">
        <v>38.1</v>
      </c>
      <c r="AB41" s="31">
        <v>35</v>
      </c>
      <c r="AC41" s="31">
        <v>33.1</v>
      </c>
      <c r="AD41" s="31">
        <v>31</v>
      </c>
      <c r="AE41" s="31">
        <v>31</v>
      </c>
      <c r="AF41" s="31">
        <v>38.47</v>
      </c>
      <c r="AG41" s="31">
        <v>29.6</v>
      </c>
      <c r="AH41" s="31">
        <v>27</v>
      </c>
      <c r="AI41" s="31">
        <v>37.08</v>
      </c>
      <c r="AJ41" s="31">
        <v>33.64</v>
      </c>
      <c r="AK41" s="31">
        <v>30</v>
      </c>
      <c r="AL41" s="31">
        <v>37.38</v>
      </c>
      <c r="AM41" s="31">
        <v>28</v>
      </c>
      <c r="AN41" s="31">
        <v>30</v>
      </c>
      <c r="AO41" s="31">
        <v>30</v>
      </c>
      <c r="AP41" s="31">
        <v>32.3</v>
      </c>
      <c r="AQ41" s="31">
        <v>36</v>
      </c>
      <c r="AR41" s="31">
        <v>30.3</v>
      </c>
      <c r="AS41" s="31">
        <v>37.5</v>
      </c>
      <c r="AT41" s="31">
        <v>30</v>
      </c>
      <c r="AU41" s="137">
        <f t="shared" si="4"/>
        <v>32.76806818181819</v>
      </c>
    </row>
    <row r="42" spans="1:47" ht="15" customHeight="1">
      <c r="A42" s="8">
        <f t="shared" si="5"/>
        <v>35</v>
      </c>
      <c r="B42" s="14" t="s">
        <v>174</v>
      </c>
      <c r="C42" s="31">
        <v>36</v>
      </c>
      <c r="D42" s="31">
        <v>49.5</v>
      </c>
      <c r="E42" s="31">
        <v>35</v>
      </c>
      <c r="F42" s="31">
        <v>33.25</v>
      </c>
      <c r="G42" s="31">
        <v>35.93</v>
      </c>
      <c r="H42" s="31">
        <v>32.9</v>
      </c>
      <c r="I42" s="31">
        <v>32.9</v>
      </c>
      <c r="J42" s="31">
        <v>32.4</v>
      </c>
      <c r="K42" s="31">
        <v>39</v>
      </c>
      <c r="L42" s="31">
        <v>52</v>
      </c>
      <c r="M42" s="31">
        <v>29.5</v>
      </c>
      <c r="N42" s="31">
        <v>29.5</v>
      </c>
      <c r="O42" s="31">
        <v>27</v>
      </c>
      <c r="P42" s="31">
        <v>25.7</v>
      </c>
      <c r="Q42" s="31">
        <v>26.2</v>
      </c>
      <c r="R42" s="31">
        <v>28.06</v>
      </c>
      <c r="S42" s="31">
        <v>40.4</v>
      </c>
      <c r="T42" s="31">
        <v>33</v>
      </c>
      <c r="U42" s="31">
        <v>35</v>
      </c>
      <c r="V42" s="31">
        <v>47.3</v>
      </c>
      <c r="W42" s="31">
        <v>24</v>
      </c>
      <c r="X42" s="31">
        <v>30</v>
      </c>
      <c r="Y42" s="31">
        <v>37.05</v>
      </c>
      <c r="Z42" s="31">
        <v>33.75</v>
      </c>
      <c r="AA42" s="31">
        <v>44</v>
      </c>
      <c r="AB42" s="31">
        <v>45</v>
      </c>
      <c r="AC42" s="31">
        <v>65.8</v>
      </c>
      <c r="AD42" s="31">
        <v>56</v>
      </c>
      <c r="AE42" s="31">
        <v>25</v>
      </c>
      <c r="AF42" s="31">
        <v>25.5</v>
      </c>
      <c r="AG42" s="31">
        <v>89.5</v>
      </c>
      <c r="AH42" s="31">
        <v>33.4</v>
      </c>
      <c r="AI42" s="31">
        <v>38.33</v>
      </c>
      <c r="AJ42" s="31">
        <v>42.76666666666667</v>
      </c>
      <c r="AK42" s="31">
        <v>46</v>
      </c>
      <c r="AL42" s="31">
        <v>32.5</v>
      </c>
      <c r="AM42" s="31">
        <v>21.5</v>
      </c>
      <c r="AN42" s="31">
        <v>32</v>
      </c>
      <c r="AO42" s="31">
        <v>35</v>
      </c>
      <c r="AP42" s="31">
        <v>25</v>
      </c>
      <c r="AQ42" s="31">
        <v>48</v>
      </c>
      <c r="AR42" s="31">
        <v>35.25</v>
      </c>
      <c r="AS42" s="31">
        <v>37.5</v>
      </c>
      <c r="AT42" s="31">
        <v>35</v>
      </c>
      <c r="AU42" s="137">
        <f t="shared" si="4"/>
        <v>37.236060606060605</v>
      </c>
    </row>
    <row r="43" spans="1:47" ht="13.5" customHeight="1">
      <c r="A43" s="8">
        <f t="shared" si="5"/>
        <v>36</v>
      </c>
      <c r="B43" s="9" t="s">
        <v>175</v>
      </c>
      <c r="C43" s="31" t="s">
        <v>52</v>
      </c>
      <c r="D43" s="31">
        <v>110</v>
      </c>
      <c r="E43" s="31" t="s">
        <v>52</v>
      </c>
      <c r="F43" s="31" t="s">
        <v>52</v>
      </c>
      <c r="G43" s="31" t="s">
        <v>52</v>
      </c>
      <c r="H43" s="31" t="s">
        <v>52</v>
      </c>
      <c r="I43" s="31" t="s">
        <v>52</v>
      </c>
      <c r="J43" s="31" t="s">
        <v>52</v>
      </c>
      <c r="K43" s="31">
        <v>85</v>
      </c>
      <c r="L43" s="31" t="s">
        <v>52</v>
      </c>
      <c r="M43" s="31" t="s">
        <v>52</v>
      </c>
      <c r="N43" s="31" t="s">
        <v>52</v>
      </c>
      <c r="O43" s="31" t="s">
        <v>52</v>
      </c>
      <c r="P43" s="31" t="s">
        <v>52</v>
      </c>
      <c r="Q43" s="31" t="s">
        <v>52</v>
      </c>
      <c r="R43" s="31">
        <v>80</v>
      </c>
      <c r="S43" s="31">
        <v>85</v>
      </c>
      <c r="T43" s="31">
        <v>52</v>
      </c>
      <c r="U43" s="31" t="s">
        <v>52</v>
      </c>
      <c r="V43" s="31" t="s">
        <v>52</v>
      </c>
      <c r="W43" s="31">
        <v>50</v>
      </c>
      <c r="X43" s="31" t="s">
        <v>52</v>
      </c>
      <c r="Y43" s="31">
        <v>70</v>
      </c>
      <c r="Z43" s="31" t="s">
        <v>52</v>
      </c>
      <c r="AA43" s="31" t="s">
        <v>152</v>
      </c>
      <c r="AB43" s="31" t="s">
        <v>52</v>
      </c>
      <c r="AC43" s="31" t="s">
        <v>52</v>
      </c>
      <c r="AD43" s="31">
        <v>85</v>
      </c>
      <c r="AE43" s="31" t="s">
        <v>52</v>
      </c>
      <c r="AF43" s="31">
        <v>130</v>
      </c>
      <c r="AG43" s="31" t="s">
        <v>52</v>
      </c>
      <c r="AH43" s="31" t="s">
        <v>52</v>
      </c>
      <c r="AI43" s="31">
        <v>70</v>
      </c>
      <c r="AJ43" s="31">
        <v>64.72</v>
      </c>
      <c r="AK43" s="31">
        <v>70</v>
      </c>
      <c r="AL43" s="31" t="s">
        <v>52</v>
      </c>
      <c r="AM43" s="31">
        <v>49</v>
      </c>
      <c r="AN43" s="31">
        <v>80</v>
      </c>
      <c r="AO43" s="31">
        <v>85</v>
      </c>
      <c r="AP43" s="31">
        <v>56</v>
      </c>
      <c r="AQ43" s="31" t="s">
        <v>52</v>
      </c>
      <c r="AR43" s="31" t="s">
        <v>52</v>
      </c>
      <c r="AS43" s="31">
        <v>65</v>
      </c>
      <c r="AT43" s="31">
        <v>52</v>
      </c>
      <c r="AU43" s="137">
        <f t="shared" si="4"/>
        <v>74.37333333333333</v>
      </c>
    </row>
    <row r="44" spans="1:47" ht="15" customHeight="1">
      <c r="A44" s="8">
        <f t="shared" si="5"/>
        <v>37</v>
      </c>
      <c r="B44" s="9" t="s">
        <v>176</v>
      </c>
      <c r="C44" s="31" t="s">
        <v>52</v>
      </c>
      <c r="D44" s="31">
        <v>69.8</v>
      </c>
      <c r="E44" s="31">
        <v>85</v>
      </c>
      <c r="F44" s="31">
        <v>84.76</v>
      </c>
      <c r="G44" s="31">
        <v>118.04166666666667</v>
      </c>
      <c r="H44" s="31">
        <v>81.2</v>
      </c>
      <c r="I44" s="31">
        <v>81.2</v>
      </c>
      <c r="J44" s="31" t="s">
        <v>52</v>
      </c>
      <c r="K44" s="31">
        <v>97</v>
      </c>
      <c r="L44" s="31">
        <v>65</v>
      </c>
      <c r="M44" s="31">
        <v>96.25</v>
      </c>
      <c r="N44" s="31">
        <v>96.25</v>
      </c>
      <c r="O44" s="31">
        <v>102</v>
      </c>
      <c r="P44" s="31">
        <v>60</v>
      </c>
      <c r="Q44" s="31">
        <v>108.38</v>
      </c>
      <c r="R44" s="31">
        <v>105</v>
      </c>
      <c r="S44" s="31">
        <v>135.44</v>
      </c>
      <c r="T44" s="31">
        <v>78</v>
      </c>
      <c r="U44" s="31">
        <v>63</v>
      </c>
      <c r="V44" s="31" t="s">
        <v>52</v>
      </c>
      <c r="W44" s="31">
        <v>52</v>
      </c>
      <c r="X44" s="31">
        <v>110</v>
      </c>
      <c r="Y44" s="31">
        <v>89.3</v>
      </c>
      <c r="Z44" s="31">
        <v>128</v>
      </c>
      <c r="AA44" s="31">
        <v>99.6</v>
      </c>
      <c r="AB44" s="31" t="s">
        <v>52</v>
      </c>
      <c r="AC44" s="31">
        <v>75.3</v>
      </c>
      <c r="AD44" s="31">
        <v>102.4</v>
      </c>
      <c r="AE44" s="31" t="s">
        <v>52</v>
      </c>
      <c r="AF44" s="31">
        <v>116.6</v>
      </c>
      <c r="AG44" s="31">
        <v>125.5</v>
      </c>
      <c r="AH44" s="31">
        <v>80</v>
      </c>
      <c r="AI44" s="31">
        <v>110</v>
      </c>
      <c r="AJ44" s="31">
        <v>112.93333333333334</v>
      </c>
      <c r="AK44" s="31">
        <v>100</v>
      </c>
      <c r="AL44" s="31">
        <v>106.25</v>
      </c>
      <c r="AM44" s="31">
        <v>112</v>
      </c>
      <c r="AN44" s="31">
        <v>115</v>
      </c>
      <c r="AO44" s="31">
        <v>110</v>
      </c>
      <c r="AP44" s="31">
        <v>78</v>
      </c>
      <c r="AQ44" s="31">
        <v>115</v>
      </c>
      <c r="AR44" s="31">
        <v>100.4</v>
      </c>
      <c r="AS44" s="31">
        <v>143</v>
      </c>
      <c r="AT44" s="31">
        <v>80</v>
      </c>
      <c r="AU44" s="137">
        <f t="shared" si="4"/>
        <v>97.11807692307693</v>
      </c>
    </row>
    <row r="45" spans="1:47" ht="38.25" customHeight="1">
      <c r="A45" s="8">
        <f t="shared" si="5"/>
        <v>38</v>
      </c>
      <c r="B45" s="9" t="s">
        <v>86</v>
      </c>
      <c r="C45" s="31">
        <v>144.2</v>
      </c>
      <c r="D45" s="135">
        <v>121</v>
      </c>
      <c r="E45" s="135">
        <v>142</v>
      </c>
      <c r="F45" s="138" t="s">
        <v>52</v>
      </c>
      <c r="G45" s="135">
        <v>164.61</v>
      </c>
      <c r="H45" s="138">
        <v>128.35</v>
      </c>
      <c r="I45" s="138">
        <v>164.45</v>
      </c>
      <c r="J45" s="138">
        <v>112.94</v>
      </c>
      <c r="K45" s="138">
        <v>179</v>
      </c>
      <c r="L45" s="138">
        <v>147.04</v>
      </c>
      <c r="M45" s="138">
        <v>142</v>
      </c>
      <c r="N45" s="138">
        <v>106.72</v>
      </c>
      <c r="O45" s="138" t="s">
        <v>52</v>
      </c>
      <c r="P45" s="135">
        <v>140.01666666666668</v>
      </c>
      <c r="Q45" s="138">
        <v>111.57</v>
      </c>
      <c r="R45" s="138">
        <v>96</v>
      </c>
      <c r="S45" s="138">
        <v>140</v>
      </c>
      <c r="T45" s="138">
        <v>159.5</v>
      </c>
      <c r="U45" s="138">
        <v>140</v>
      </c>
      <c r="V45" s="138">
        <v>157</v>
      </c>
      <c r="W45" s="135">
        <v>150.98</v>
      </c>
      <c r="X45" s="138">
        <v>113.63</v>
      </c>
      <c r="Y45" s="138">
        <v>131.69</v>
      </c>
      <c r="Z45" s="138">
        <v>126</v>
      </c>
      <c r="AA45" s="138">
        <v>138.41</v>
      </c>
      <c r="AB45" s="138">
        <v>172.56</v>
      </c>
      <c r="AC45" s="138">
        <v>137.8</v>
      </c>
      <c r="AD45" s="138">
        <v>169.7</v>
      </c>
      <c r="AE45" s="138">
        <v>135.85</v>
      </c>
      <c r="AF45" s="138">
        <v>141.8</v>
      </c>
      <c r="AG45" s="138">
        <v>141.65</v>
      </c>
      <c r="AH45" s="138">
        <v>152.61111111111111</v>
      </c>
      <c r="AI45" s="138">
        <v>140.03</v>
      </c>
      <c r="AJ45" s="135">
        <v>164.23</v>
      </c>
      <c r="AK45" s="138">
        <v>190</v>
      </c>
      <c r="AL45" s="138">
        <v>157</v>
      </c>
      <c r="AM45" s="138">
        <v>116.1</v>
      </c>
      <c r="AN45" s="135">
        <v>152</v>
      </c>
      <c r="AO45" s="138">
        <v>132</v>
      </c>
      <c r="AP45" s="138">
        <v>128</v>
      </c>
      <c r="AQ45" s="138">
        <v>246.5</v>
      </c>
      <c r="AR45" s="135">
        <v>144.3</v>
      </c>
      <c r="AS45" s="138">
        <v>163</v>
      </c>
      <c r="AT45" s="138">
        <v>168</v>
      </c>
      <c r="AU45" s="137">
        <f t="shared" si="4"/>
        <v>145.48185185185184</v>
      </c>
    </row>
    <row r="46" spans="1:47" ht="17.25" customHeight="1">
      <c r="A46" s="8">
        <f t="shared" si="5"/>
        <v>39</v>
      </c>
      <c r="B46" s="15" t="s">
        <v>177</v>
      </c>
      <c r="C46" s="138">
        <v>35.6</v>
      </c>
      <c r="D46" s="31">
        <v>36.41</v>
      </c>
      <c r="E46" s="31" t="s">
        <v>52</v>
      </c>
      <c r="F46" s="31">
        <v>28.38</v>
      </c>
      <c r="G46" s="31">
        <v>37.58285714285715</v>
      </c>
      <c r="H46" s="31">
        <v>26.6</v>
      </c>
      <c r="I46" s="31">
        <v>30</v>
      </c>
      <c r="J46" s="31" t="s">
        <v>52</v>
      </c>
      <c r="K46" s="31">
        <v>32</v>
      </c>
      <c r="L46" s="31">
        <v>33.7</v>
      </c>
      <c r="M46" s="31">
        <v>39.8</v>
      </c>
      <c r="N46" s="31">
        <v>38</v>
      </c>
      <c r="O46" s="31">
        <v>36</v>
      </c>
      <c r="P46" s="31">
        <v>27</v>
      </c>
      <c r="Q46" s="31">
        <v>37.9</v>
      </c>
      <c r="R46" s="31">
        <v>38.2</v>
      </c>
      <c r="S46" s="31">
        <v>45</v>
      </c>
      <c r="T46" s="31">
        <v>33</v>
      </c>
      <c r="U46" s="31">
        <v>28</v>
      </c>
      <c r="V46" s="31">
        <v>33</v>
      </c>
      <c r="W46" s="31">
        <v>30</v>
      </c>
      <c r="X46" s="31">
        <v>28</v>
      </c>
      <c r="Y46" s="31">
        <v>30.45</v>
      </c>
      <c r="Z46" s="31" t="s">
        <v>52</v>
      </c>
      <c r="AA46" s="31">
        <v>33.2</v>
      </c>
      <c r="AB46" s="31">
        <v>40</v>
      </c>
      <c r="AC46" s="31">
        <v>35.1</v>
      </c>
      <c r="AD46" s="31">
        <v>43.2</v>
      </c>
      <c r="AE46" s="31">
        <v>27</v>
      </c>
      <c r="AF46" s="31">
        <v>35.4</v>
      </c>
      <c r="AG46" s="31" t="s">
        <v>52</v>
      </c>
      <c r="AH46" s="31">
        <v>27.6</v>
      </c>
      <c r="AI46" s="31">
        <v>30.75</v>
      </c>
      <c r="AJ46" s="31">
        <v>32.2</v>
      </c>
      <c r="AK46" s="31">
        <v>34.2</v>
      </c>
      <c r="AL46" s="31">
        <v>28.9</v>
      </c>
      <c r="AM46" s="31">
        <v>29</v>
      </c>
      <c r="AN46" s="31">
        <v>40</v>
      </c>
      <c r="AO46" s="31">
        <v>38</v>
      </c>
      <c r="AP46" s="31">
        <v>29</v>
      </c>
      <c r="AQ46" s="31">
        <v>38</v>
      </c>
      <c r="AR46" s="31" t="s">
        <v>52</v>
      </c>
      <c r="AS46" s="31">
        <v>27</v>
      </c>
      <c r="AT46" s="31">
        <v>35</v>
      </c>
      <c r="AU46" s="137">
        <f t="shared" si="4"/>
        <v>33.54289377289378</v>
      </c>
    </row>
    <row r="47" spans="1:47" ht="24.75" customHeight="1">
      <c r="A47" s="8">
        <f t="shared" si="5"/>
        <v>40</v>
      </c>
      <c r="B47" s="46" t="s">
        <v>88</v>
      </c>
      <c r="C47" s="31">
        <v>33.1</v>
      </c>
      <c r="D47" s="31">
        <v>24.9</v>
      </c>
      <c r="E47" s="31" t="s">
        <v>52</v>
      </c>
      <c r="F47" s="31">
        <v>28.11</v>
      </c>
      <c r="G47" s="31">
        <v>37.48228571428571</v>
      </c>
      <c r="H47" s="31">
        <v>25.3</v>
      </c>
      <c r="I47" s="31">
        <v>28</v>
      </c>
      <c r="J47" s="31">
        <v>29.3</v>
      </c>
      <c r="K47" s="31">
        <v>33.5</v>
      </c>
      <c r="L47" s="31">
        <v>39.7</v>
      </c>
      <c r="M47" s="31">
        <v>23.7</v>
      </c>
      <c r="N47" s="31">
        <v>35.5</v>
      </c>
      <c r="O47" s="31">
        <v>36</v>
      </c>
      <c r="P47" s="31">
        <v>28.5</v>
      </c>
      <c r="Q47" s="31">
        <v>32.8</v>
      </c>
      <c r="R47" s="31">
        <v>39</v>
      </c>
      <c r="S47" s="31">
        <v>27.17</v>
      </c>
      <c r="T47" s="31">
        <v>37</v>
      </c>
      <c r="U47" s="31" t="s">
        <v>52</v>
      </c>
      <c r="V47" s="31">
        <v>40.5</v>
      </c>
      <c r="W47" s="31">
        <v>33</v>
      </c>
      <c r="X47" s="31">
        <v>30.5</v>
      </c>
      <c r="Y47" s="31">
        <v>28</v>
      </c>
      <c r="Z47" s="31">
        <v>42</v>
      </c>
      <c r="AA47" s="31">
        <v>36.2</v>
      </c>
      <c r="AB47" s="31">
        <v>37.5</v>
      </c>
      <c r="AC47" s="31">
        <v>29.95</v>
      </c>
      <c r="AD47" s="31">
        <v>41</v>
      </c>
      <c r="AE47" s="31">
        <v>42</v>
      </c>
      <c r="AF47" s="31">
        <v>34.6</v>
      </c>
      <c r="AG47" s="31" t="s">
        <v>52</v>
      </c>
      <c r="AH47" s="31">
        <v>28</v>
      </c>
      <c r="AI47" s="31">
        <v>37.83</v>
      </c>
      <c r="AJ47" s="31">
        <v>30.31</v>
      </c>
      <c r="AK47" s="31">
        <v>36</v>
      </c>
      <c r="AL47" s="31">
        <v>33.21</v>
      </c>
      <c r="AM47" s="31">
        <v>29</v>
      </c>
      <c r="AN47" s="31">
        <v>40</v>
      </c>
      <c r="AO47" s="31">
        <v>25</v>
      </c>
      <c r="AP47" s="31">
        <v>29</v>
      </c>
      <c r="AQ47" s="31">
        <v>36</v>
      </c>
      <c r="AR47" s="31">
        <v>39.4</v>
      </c>
      <c r="AS47" s="31">
        <v>27</v>
      </c>
      <c r="AT47" s="31">
        <v>32</v>
      </c>
      <c r="AU47" s="137">
        <f t="shared" si="4"/>
        <v>33.09908013937283</v>
      </c>
    </row>
    <row r="48" spans="1:47" ht="13.5" customHeight="1">
      <c r="A48" s="8">
        <f t="shared" si="5"/>
        <v>41</v>
      </c>
      <c r="B48" s="9" t="s">
        <v>90</v>
      </c>
      <c r="C48" s="31">
        <v>25.22</v>
      </c>
      <c r="D48" s="31">
        <v>24</v>
      </c>
      <c r="E48" s="31">
        <v>50</v>
      </c>
      <c r="F48" s="31">
        <v>35</v>
      </c>
      <c r="G48" s="31">
        <v>37.08</v>
      </c>
      <c r="H48" s="31">
        <v>33.01</v>
      </c>
      <c r="I48" s="31">
        <v>37.25</v>
      </c>
      <c r="J48" s="31">
        <v>29.72</v>
      </c>
      <c r="K48" s="31">
        <v>32</v>
      </c>
      <c r="L48" s="31">
        <v>38</v>
      </c>
      <c r="M48" s="31">
        <v>25</v>
      </c>
      <c r="N48" s="31">
        <v>34.38</v>
      </c>
      <c r="O48" s="31">
        <v>35</v>
      </c>
      <c r="P48" s="31">
        <v>30.727272727272727</v>
      </c>
      <c r="Q48" s="31">
        <v>30.73</v>
      </c>
      <c r="R48" s="31">
        <v>38.48</v>
      </c>
      <c r="S48" s="31">
        <v>33.71</v>
      </c>
      <c r="T48" s="31">
        <v>27</v>
      </c>
      <c r="U48" s="31">
        <v>32</v>
      </c>
      <c r="V48" s="31">
        <v>30</v>
      </c>
      <c r="W48" s="31">
        <v>30</v>
      </c>
      <c r="X48" s="31">
        <v>30.5</v>
      </c>
      <c r="Y48" s="31">
        <v>34.85</v>
      </c>
      <c r="Z48" s="31">
        <v>31</v>
      </c>
      <c r="AA48" s="31">
        <v>33.5</v>
      </c>
      <c r="AB48" s="31">
        <v>29.2</v>
      </c>
      <c r="AC48" s="31">
        <v>27.44</v>
      </c>
      <c r="AD48" s="31">
        <v>25</v>
      </c>
      <c r="AE48" s="31">
        <v>30.89</v>
      </c>
      <c r="AF48" s="31">
        <v>31.7</v>
      </c>
      <c r="AG48" s="31">
        <v>29.47</v>
      </c>
      <c r="AH48" s="31">
        <v>32.125</v>
      </c>
      <c r="AI48" s="31">
        <v>34.14</v>
      </c>
      <c r="AJ48" s="31">
        <v>36</v>
      </c>
      <c r="AK48" s="31">
        <v>27</v>
      </c>
      <c r="AL48" s="31">
        <v>32</v>
      </c>
      <c r="AM48" s="31">
        <v>38.44</v>
      </c>
      <c r="AN48" s="31">
        <v>38</v>
      </c>
      <c r="AO48" s="31">
        <v>28</v>
      </c>
      <c r="AP48" s="31">
        <v>35.03</v>
      </c>
      <c r="AQ48" s="31">
        <v>37</v>
      </c>
      <c r="AR48" s="31">
        <v>43.8</v>
      </c>
      <c r="AS48" s="31">
        <v>36.14</v>
      </c>
      <c r="AT48" s="31">
        <v>35</v>
      </c>
      <c r="AU48" s="137">
        <f t="shared" si="4"/>
        <v>32.830278925619844</v>
      </c>
    </row>
    <row r="49" spans="1:47" ht="12.75">
      <c r="A49" s="8">
        <f t="shared" si="5"/>
        <v>42</v>
      </c>
      <c r="B49" s="9" t="s">
        <v>92</v>
      </c>
      <c r="C49" s="31">
        <v>24.25</v>
      </c>
      <c r="D49" s="31">
        <v>18</v>
      </c>
      <c r="E49" s="31">
        <v>40</v>
      </c>
      <c r="F49" s="31">
        <v>20</v>
      </c>
      <c r="G49" s="31">
        <v>24.03</v>
      </c>
      <c r="H49" s="31">
        <v>29.01</v>
      </c>
      <c r="I49" s="31">
        <v>41.75</v>
      </c>
      <c r="J49" s="31">
        <v>16.25</v>
      </c>
      <c r="K49" s="31">
        <v>30</v>
      </c>
      <c r="L49" s="31">
        <v>29.2</v>
      </c>
      <c r="M49" s="31">
        <v>25</v>
      </c>
      <c r="N49" s="31">
        <v>15.75</v>
      </c>
      <c r="O49" s="31">
        <v>20.4</v>
      </c>
      <c r="P49" s="31">
        <v>23.666666666666668</v>
      </c>
      <c r="Q49" s="31">
        <v>29.26</v>
      </c>
      <c r="R49" s="31">
        <v>32.85</v>
      </c>
      <c r="S49" s="31">
        <v>29.33</v>
      </c>
      <c r="T49" s="31">
        <v>17</v>
      </c>
      <c r="U49" s="31">
        <v>28</v>
      </c>
      <c r="V49" s="31">
        <v>18</v>
      </c>
      <c r="W49" s="31">
        <v>23.1</v>
      </c>
      <c r="X49" s="31">
        <v>23</v>
      </c>
      <c r="Y49" s="31">
        <v>24.36</v>
      </c>
      <c r="Z49" s="31">
        <v>23.5</v>
      </c>
      <c r="AA49" s="31">
        <v>19.7</v>
      </c>
      <c r="AB49" s="31">
        <v>21.74</v>
      </c>
      <c r="AC49" s="31">
        <v>41.55</v>
      </c>
      <c r="AD49" s="31">
        <v>18</v>
      </c>
      <c r="AE49" s="31">
        <v>21.48</v>
      </c>
      <c r="AF49" s="31">
        <v>25.1</v>
      </c>
      <c r="AG49" s="31">
        <v>23.04</v>
      </c>
      <c r="AH49" s="31">
        <v>23.3</v>
      </c>
      <c r="AI49" s="31">
        <v>24</v>
      </c>
      <c r="AJ49" s="31">
        <v>36.32</v>
      </c>
      <c r="AK49" s="31">
        <v>18</v>
      </c>
      <c r="AL49" s="31">
        <v>19</v>
      </c>
      <c r="AM49" s="31">
        <v>22.38</v>
      </c>
      <c r="AN49" s="31">
        <v>25</v>
      </c>
      <c r="AO49" s="31">
        <v>17</v>
      </c>
      <c r="AP49" s="31">
        <v>19.24</v>
      </c>
      <c r="AQ49" s="31">
        <v>30</v>
      </c>
      <c r="AR49" s="31">
        <v>35.27</v>
      </c>
      <c r="AS49" s="31">
        <v>20.56</v>
      </c>
      <c r="AT49" s="31">
        <v>20</v>
      </c>
      <c r="AU49" s="137">
        <f t="shared" si="4"/>
        <v>24.69060606060606</v>
      </c>
    </row>
    <row r="50" spans="1:47" ht="13.5" customHeight="1">
      <c r="A50" s="8">
        <f t="shared" si="5"/>
        <v>43</v>
      </c>
      <c r="B50" s="9" t="s">
        <v>13</v>
      </c>
      <c r="C50" s="31" t="s">
        <v>52</v>
      </c>
      <c r="D50" s="31">
        <v>88</v>
      </c>
      <c r="E50" s="31">
        <v>95</v>
      </c>
      <c r="F50" s="31">
        <v>59.52</v>
      </c>
      <c r="G50" s="31">
        <v>83.33333333333333</v>
      </c>
      <c r="H50" s="31">
        <v>61.2</v>
      </c>
      <c r="I50" s="31">
        <v>68</v>
      </c>
      <c r="J50" s="31">
        <v>66.5</v>
      </c>
      <c r="K50" s="31">
        <v>60</v>
      </c>
      <c r="L50" s="31">
        <v>68.4</v>
      </c>
      <c r="M50" s="31">
        <v>120</v>
      </c>
      <c r="N50" s="31">
        <v>92.2</v>
      </c>
      <c r="O50" s="31">
        <v>82</v>
      </c>
      <c r="P50" s="31">
        <v>50</v>
      </c>
      <c r="Q50" s="31">
        <v>90.75</v>
      </c>
      <c r="R50" s="31">
        <v>82.6</v>
      </c>
      <c r="S50" s="31">
        <v>102.74</v>
      </c>
      <c r="T50" s="31">
        <v>60</v>
      </c>
      <c r="U50" s="31" t="s">
        <v>52</v>
      </c>
      <c r="V50" s="31">
        <v>70</v>
      </c>
      <c r="W50" s="31">
        <v>70</v>
      </c>
      <c r="X50" s="31">
        <v>92</v>
      </c>
      <c r="Y50" s="31">
        <v>80</v>
      </c>
      <c r="Z50" s="31">
        <v>85</v>
      </c>
      <c r="AA50" s="31">
        <v>73.2</v>
      </c>
      <c r="AB50" s="31">
        <v>75</v>
      </c>
      <c r="AC50" s="31">
        <v>66</v>
      </c>
      <c r="AD50" s="31">
        <v>50</v>
      </c>
      <c r="AE50" s="31">
        <v>65</v>
      </c>
      <c r="AF50" s="31">
        <v>83.9</v>
      </c>
      <c r="AG50" s="31">
        <v>50</v>
      </c>
      <c r="AH50" s="31">
        <v>60</v>
      </c>
      <c r="AI50" s="31">
        <v>67.5</v>
      </c>
      <c r="AJ50" s="31">
        <v>55.52</v>
      </c>
      <c r="AK50" s="31">
        <v>83</v>
      </c>
      <c r="AL50" s="31">
        <v>130</v>
      </c>
      <c r="AM50" s="31">
        <v>60</v>
      </c>
      <c r="AN50" s="31">
        <v>80</v>
      </c>
      <c r="AO50" s="31">
        <v>70</v>
      </c>
      <c r="AP50" s="31">
        <v>80</v>
      </c>
      <c r="AQ50" s="31">
        <v>80</v>
      </c>
      <c r="AR50" s="31">
        <v>84</v>
      </c>
      <c r="AS50" s="31">
        <v>80</v>
      </c>
      <c r="AT50" s="31">
        <v>60</v>
      </c>
      <c r="AU50" s="137">
        <f t="shared" si="4"/>
        <v>75.72293650793651</v>
      </c>
    </row>
    <row r="51" spans="1:47" ht="12.75">
      <c r="A51" s="8">
        <f t="shared" si="5"/>
        <v>44</v>
      </c>
      <c r="B51" s="9" t="s">
        <v>15</v>
      </c>
      <c r="C51" s="31">
        <v>40</v>
      </c>
      <c r="D51" s="31">
        <v>61.2</v>
      </c>
      <c r="E51" s="31">
        <v>58</v>
      </c>
      <c r="F51" s="31">
        <v>47.35</v>
      </c>
      <c r="G51" s="31">
        <v>65.66</v>
      </c>
      <c r="H51" s="31">
        <v>44.98</v>
      </c>
      <c r="I51" s="31">
        <v>45.5</v>
      </c>
      <c r="J51" s="31">
        <v>52.7</v>
      </c>
      <c r="K51" s="31">
        <v>48</v>
      </c>
      <c r="L51" s="31">
        <v>49.95</v>
      </c>
      <c r="M51" s="31">
        <v>37</v>
      </c>
      <c r="N51" s="31">
        <v>74.13</v>
      </c>
      <c r="O51" s="31">
        <v>50</v>
      </c>
      <c r="P51" s="31">
        <v>38.971428571428575</v>
      </c>
      <c r="Q51" s="31">
        <v>47.51</v>
      </c>
      <c r="R51" s="31">
        <v>60.53</v>
      </c>
      <c r="S51" s="31">
        <v>43.57</v>
      </c>
      <c r="T51" s="31">
        <v>58</v>
      </c>
      <c r="U51" s="31">
        <v>42</v>
      </c>
      <c r="V51" s="31">
        <v>60</v>
      </c>
      <c r="W51" s="31">
        <v>35.3</v>
      </c>
      <c r="X51" s="31">
        <v>43</v>
      </c>
      <c r="Y51" s="31">
        <v>51.26</v>
      </c>
      <c r="Z51" s="31">
        <v>54</v>
      </c>
      <c r="AA51" s="31">
        <v>50</v>
      </c>
      <c r="AB51" s="31">
        <v>47.35</v>
      </c>
      <c r="AC51" s="31">
        <v>39.7</v>
      </c>
      <c r="AD51" s="31">
        <v>63.4</v>
      </c>
      <c r="AE51" s="31">
        <v>45.53</v>
      </c>
      <c r="AF51" s="31">
        <v>47.2</v>
      </c>
      <c r="AG51" s="31">
        <v>60.3</v>
      </c>
      <c r="AH51" s="31">
        <v>46.0625</v>
      </c>
      <c r="AI51" s="31">
        <v>55</v>
      </c>
      <c r="AJ51" s="31">
        <v>43.81</v>
      </c>
      <c r="AK51" s="31">
        <v>45</v>
      </c>
      <c r="AL51" s="31">
        <v>63.33</v>
      </c>
      <c r="AM51" s="31">
        <v>60.93</v>
      </c>
      <c r="AN51" s="31">
        <v>70</v>
      </c>
      <c r="AO51" s="31">
        <v>39</v>
      </c>
      <c r="AP51" s="31">
        <v>57.95</v>
      </c>
      <c r="AQ51" s="31">
        <v>66</v>
      </c>
      <c r="AR51" s="31">
        <v>57.5</v>
      </c>
      <c r="AS51" s="31">
        <v>76.47</v>
      </c>
      <c r="AT51" s="31">
        <v>37</v>
      </c>
      <c r="AU51" s="137">
        <f t="shared" si="4"/>
        <v>51.82145292207792</v>
      </c>
    </row>
    <row r="52" spans="1:47" ht="14.25" customHeight="1">
      <c r="A52" s="8">
        <f t="shared" si="5"/>
        <v>45</v>
      </c>
      <c r="B52" s="9" t="s">
        <v>16</v>
      </c>
      <c r="C52" s="31">
        <v>35</v>
      </c>
      <c r="D52" s="31">
        <v>36.7</v>
      </c>
      <c r="E52" s="31">
        <v>35</v>
      </c>
      <c r="F52" s="31">
        <v>35</v>
      </c>
      <c r="G52" s="31">
        <v>34.666666666666664</v>
      </c>
      <c r="H52" s="31">
        <v>41.2</v>
      </c>
      <c r="I52" s="31">
        <v>33</v>
      </c>
      <c r="J52" s="31">
        <v>32.4</v>
      </c>
      <c r="K52" s="31">
        <v>40</v>
      </c>
      <c r="L52" s="31">
        <v>35.4</v>
      </c>
      <c r="M52" s="31">
        <v>40.8</v>
      </c>
      <c r="N52" s="31">
        <v>35.1</v>
      </c>
      <c r="O52" s="31">
        <v>25</v>
      </c>
      <c r="P52" s="31">
        <v>28</v>
      </c>
      <c r="Q52" s="31">
        <v>35.1</v>
      </c>
      <c r="R52" s="31">
        <v>39.32</v>
      </c>
      <c r="S52" s="31">
        <v>35</v>
      </c>
      <c r="T52" s="31">
        <v>40</v>
      </c>
      <c r="U52" s="31">
        <v>28</v>
      </c>
      <c r="V52" s="31">
        <v>36</v>
      </c>
      <c r="W52" s="31">
        <v>30</v>
      </c>
      <c r="X52" s="31">
        <v>37</v>
      </c>
      <c r="Y52" s="31">
        <v>30</v>
      </c>
      <c r="Z52" s="31">
        <v>35</v>
      </c>
      <c r="AA52" s="31">
        <v>36.4</v>
      </c>
      <c r="AB52" s="31">
        <v>33</v>
      </c>
      <c r="AC52" s="31">
        <v>25.3</v>
      </c>
      <c r="AD52" s="31">
        <v>29.7</v>
      </c>
      <c r="AE52" s="31">
        <v>40</v>
      </c>
      <c r="AF52" s="31">
        <v>45.2</v>
      </c>
      <c r="AG52" s="31">
        <v>40</v>
      </c>
      <c r="AH52" s="31">
        <v>35</v>
      </c>
      <c r="AI52" s="31">
        <v>54.5</v>
      </c>
      <c r="AJ52" s="31">
        <v>61</v>
      </c>
      <c r="AK52" s="31">
        <v>30</v>
      </c>
      <c r="AL52" s="31">
        <v>32.5</v>
      </c>
      <c r="AM52" s="31">
        <v>30.28</v>
      </c>
      <c r="AN52" s="31">
        <v>40</v>
      </c>
      <c r="AO52" s="31">
        <v>60</v>
      </c>
      <c r="AP52" s="31">
        <v>32</v>
      </c>
      <c r="AQ52" s="31">
        <v>35</v>
      </c>
      <c r="AR52" s="31">
        <v>35</v>
      </c>
      <c r="AS52" s="31">
        <v>35</v>
      </c>
      <c r="AT52" s="31">
        <v>35</v>
      </c>
      <c r="AU52" s="137">
        <f t="shared" si="4"/>
        <v>36.30833333333333</v>
      </c>
    </row>
    <row r="53" spans="1:47" ht="13.5" customHeight="1">
      <c r="A53" s="8">
        <f t="shared" si="5"/>
        <v>46</v>
      </c>
      <c r="B53" s="9" t="s">
        <v>17</v>
      </c>
      <c r="C53" s="31" t="s">
        <v>52</v>
      </c>
      <c r="D53" s="31" t="s">
        <v>52</v>
      </c>
      <c r="E53" s="31" t="s">
        <v>52</v>
      </c>
      <c r="F53" s="31" t="s">
        <v>52</v>
      </c>
      <c r="G53" s="31" t="s">
        <v>52</v>
      </c>
      <c r="H53" s="31">
        <v>27.4</v>
      </c>
      <c r="I53" s="31">
        <v>36.2</v>
      </c>
      <c r="J53" s="31" t="s">
        <v>52</v>
      </c>
      <c r="K53" s="31" t="s">
        <v>52</v>
      </c>
      <c r="L53" s="31" t="s">
        <v>52</v>
      </c>
      <c r="M53" s="31" t="s">
        <v>52</v>
      </c>
      <c r="N53" s="31" t="s">
        <v>52</v>
      </c>
      <c r="O53" s="31" t="s">
        <v>52</v>
      </c>
      <c r="P53" s="31" t="s">
        <v>52</v>
      </c>
      <c r="Q53" s="31" t="s">
        <v>52</v>
      </c>
      <c r="R53" s="31" t="s">
        <v>52</v>
      </c>
      <c r="S53" s="31" t="s">
        <v>52</v>
      </c>
      <c r="T53" s="31">
        <v>35</v>
      </c>
      <c r="U53" s="31" t="s">
        <v>52</v>
      </c>
      <c r="V53" s="31" t="s">
        <v>52</v>
      </c>
      <c r="W53" s="31" t="s">
        <v>52</v>
      </c>
      <c r="X53" s="31" t="s">
        <v>52</v>
      </c>
      <c r="Y53" s="31" t="s">
        <v>52</v>
      </c>
      <c r="Z53" s="31" t="s">
        <v>52</v>
      </c>
      <c r="AA53" s="31" t="s">
        <v>52</v>
      </c>
      <c r="AB53" s="31" t="s">
        <v>52</v>
      </c>
      <c r="AC53" s="31">
        <v>73</v>
      </c>
      <c r="AD53" s="31" t="s">
        <v>52</v>
      </c>
      <c r="AE53" s="31" t="s">
        <v>52</v>
      </c>
      <c r="AF53" s="31" t="s">
        <v>52</v>
      </c>
      <c r="AG53" s="31" t="s">
        <v>52</v>
      </c>
      <c r="AH53" s="31" t="s">
        <v>52</v>
      </c>
      <c r="AI53" s="31" t="s">
        <v>52</v>
      </c>
      <c r="AJ53" s="31" t="s">
        <v>152</v>
      </c>
      <c r="AK53" s="31" t="s">
        <v>52</v>
      </c>
      <c r="AL53" s="31">
        <v>64.55</v>
      </c>
      <c r="AM53" s="31" t="s">
        <v>52</v>
      </c>
      <c r="AN53" s="31">
        <v>30</v>
      </c>
      <c r="AO53" s="31" t="s">
        <v>52</v>
      </c>
      <c r="AP53" s="31" t="s">
        <v>52</v>
      </c>
      <c r="AQ53" s="31" t="s">
        <v>52</v>
      </c>
      <c r="AR53" s="31" t="s">
        <v>52</v>
      </c>
      <c r="AS53" s="31">
        <v>35</v>
      </c>
      <c r="AT53" s="31">
        <v>30</v>
      </c>
      <c r="AU53" s="137">
        <f t="shared" si="4"/>
        <v>41.39375</v>
      </c>
    </row>
    <row r="54" spans="1:47" ht="14.25" customHeight="1">
      <c r="A54" s="8">
        <f t="shared" si="5"/>
        <v>47</v>
      </c>
      <c r="B54" s="9" t="s">
        <v>19</v>
      </c>
      <c r="C54" s="31">
        <v>50</v>
      </c>
      <c r="D54" s="31">
        <v>64</v>
      </c>
      <c r="E54" s="31">
        <v>50</v>
      </c>
      <c r="F54" s="31">
        <v>63</v>
      </c>
      <c r="G54" s="31">
        <v>89.88</v>
      </c>
      <c r="H54" s="31">
        <v>82.9</v>
      </c>
      <c r="I54" s="31">
        <v>83.5</v>
      </c>
      <c r="J54" s="31">
        <v>78.8</v>
      </c>
      <c r="K54" s="31">
        <v>60</v>
      </c>
      <c r="L54" s="31">
        <v>58.9</v>
      </c>
      <c r="M54" s="31">
        <v>67.6</v>
      </c>
      <c r="N54" s="31">
        <v>58.27</v>
      </c>
      <c r="O54" s="31">
        <v>70</v>
      </c>
      <c r="P54" s="31">
        <v>60</v>
      </c>
      <c r="Q54" s="31">
        <v>95.2</v>
      </c>
      <c r="R54" s="31">
        <v>66.37</v>
      </c>
      <c r="S54" s="31">
        <v>73.35</v>
      </c>
      <c r="T54" s="31">
        <v>62.5</v>
      </c>
      <c r="U54" s="31">
        <v>55</v>
      </c>
      <c r="V54" s="31">
        <v>60</v>
      </c>
      <c r="W54" s="31">
        <v>50</v>
      </c>
      <c r="X54" s="31">
        <v>75</v>
      </c>
      <c r="Y54" s="31">
        <v>60</v>
      </c>
      <c r="Z54" s="31">
        <v>65</v>
      </c>
      <c r="AA54" s="31">
        <v>71.7</v>
      </c>
      <c r="AB54" s="31">
        <v>81.9</v>
      </c>
      <c r="AC54" s="31">
        <v>70</v>
      </c>
      <c r="AD54" s="31">
        <v>65</v>
      </c>
      <c r="AE54" s="31">
        <v>70</v>
      </c>
      <c r="AF54" s="31">
        <v>68.4</v>
      </c>
      <c r="AG54" s="31">
        <v>65</v>
      </c>
      <c r="AH54" s="31">
        <v>76.3</v>
      </c>
      <c r="AI54" s="31">
        <v>74.5</v>
      </c>
      <c r="AJ54" s="31">
        <v>84</v>
      </c>
      <c r="AK54" s="31">
        <v>60</v>
      </c>
      <c r="AL54" s="31">
        <v>68</v>
      </c>
      <c r="AM54" s="31">
        <v>76.74444444444445</v>
      </c>
      <c r="AN54" s="31">
        <v>65</v>
      </c>
      <c r="AO54" s="31">
        <v>48</v>
      </c>
      <c r="AP54" s="31">
        <v>40</v>
      </c>
      <c r="AQ54" s="31">
        <v>80</v>
      </c>
      <c r="AR54" s="31">
        <v>60</v>
      </c>
      <c r="AS54" s="31">
        <v>68.9</v>
      </c>
      <c r="AT54" s="31">
        <v>50</v>
      </c>
      <c r="AU54" s="137">
        <f t="shared" si="4"/>
        <v>66.87987373737376</v>
      </c>
    </row>
    <row r="55" spans="1:47" ht="13.5" customHeight="1">
      <c r="A55" s="8">
        <f t="shared" si="5"/>
        <v>48</v>
      </c>
      <c r="B55" s="9" t="s">
        <v>21</v>
      </c>
      <c r="C55" s="31">
        <v>30</v>
      </c>
      <c r="D55" s="31">
        <v>24</v>
      </c>
      <c r="E55" s="31">
        <v>50</v>
      </c>
      <c r="F55" s="31">
        <v>26</v>
      </c>
      <c r="G55" s="31">
        <v>48</v>
      </c>
      <c r="H55" s="31">
        <v>36.42</v>
      </c>
      <c r="I55" s="31">
        <v>55</v>
      </c>
      <c r="J55" s="31">
        <v>34.9</v>
      </c>
      <c r="K55" s="31">
        <v>25</v>
      </c>
      <c r="L55" s="31">
        <v>25.6</v>
      </c>
      <c r="M55" s="31">
        <v>35.8</v>
      </c>
      <c r="N55" s="31">
        <v>27.56</v>
      </c>
      <c r="O55" s="31">
        <v>30</v>
      </c>
      <c r="P55" s="31">
        <v>40</v>
      </c>
      <c r="Q55" s="31">
        <v>29.9</v>
      </c>
      <c r="R55" s="31">
        <v>32.32</v>
      </c>
      <c r="S55" s="31">
        <v>40.33</v>
      </c>
      <c r="T55" s="31">
        <v>32.5</v>
      </c>
      <c r="U55" s="31">
        <v>35</v>
      </c>
      <c r="V55" s="31">
        <v>30</v>
      </c>
      <c r="W55" s="31">
        <v>27</v>
      </c>
      <c r="X55" s="31">
        <v>35</v>
      </c>
      <c r="Y55" s="31">
        <v>30</v>
      </c>
      <c r="Z55" s="31">
        <v>35</v>
      </c>
      <c r="AA55" s="31">
        <v>33.5</v>
      </c>
      <c r="AB55" s="31">
        <v>26.8</v>
      </c>
      <c r="AC55" s="31">
        <v>35</v>
      </c>
      <c r="AD55" s="31">
        <v>23.6</v>
      </c>
      <c r="AE55" s="31">
        <v>30</v>
      </c>
      <c r="AF55" s="31">
        <v>35</v>
      </c>
      <c r="AG55" s="31">
        <v>35</v>
      </c>
      <c r="AH55" s="31">
        <v>33</v>
      </c>
      <c r="AI55" s="31">
        <v>35.5</v>
      </c>
      <c r="AJ55" s="31">
        <v>44</v>
      </c>
      <c r="AK55" s="31">
        <v>25</v>
      </c>
      <c r="AL55" s="31">
        <v>35</v>
      </c>
      <c r="AM55" s="31">
        <v>36.833333333333336</v>
      </c>
      <c r="AN55" s="31">
        <v>35</v>
      </c>
      <c r="AO55" s="31">
        <v>35</v>
      </c>
      <c r="AP55" s="31">
        <v>30</v>
      </c>
      <c r="AQ55" s="31">
        <v>40</v>
      </c>
      <c r="AR55" s="31">
        <v>40</v>
      </c>
      <c r="AS55" s="31">
        <v>34.8</v>
      </c>
      <c r="AT55" s="31">
        <v>35</v>
      </c>
      <c r="AU55" s="137">
        <f t="shared" si="4"/>
        <v>33.940075757575755</v>
      </c>
    </row>
    <row r="56" spans="1:47" ht="13.5" customHeight="1">
      <c r="A56" s="8">
        <f t="shared" si="5"/>
        <v>49</v>
      </c>
      <c r="B56" s="14" t="s">
        <v>23</v>
      </c>
      <c r="C56" s="31">
        <v>32.7</v>
      </c>
      <c r="D56" s="135">
        <v>32.9</v>
      </c>
      <c r="E56" s="135">
        <v>35</v>
      </c>
      <c r="F56" s="135">
        <v>35</v>
      </c>
      <c r="G56" s="135">
        <v>33.28</v>
      </c>
      <c r="H56" s="135">
        <v>31.16</v>
      </c>
      <c r="I56" s="135">
        <v>36.425</v>
      </c>
      <c r="J56" s="135">
        <v>27.76</v>
      </c>
      <c r="K56" s="135">
        <v>35</v>
      </c>
      <c r="L56" s="135">
        <v>33.89</v>
      </c>
      <c r="M56" s="135">
        <v>32</v>
      </c>
      <c r="N56" s="135">
        <v>30.78</v>
      </c>
      <c r="O56" s="135">
        <v>32</v>
      </c>
      <c r="P56" s="135">
        <v>32.50909090909091</v>
      </c>
      <c r="Q56" s="135">
        <v>33.62</v>
      </c>
      <c r="R56" s="135">
        <v>34.12</v>
      </c>
      <c r="S56" s="135">
        <v>39.17</v>
      </c>
      <c r="T56" s="135">
        <v>27</v>
      </c>
      <c r="U56" s="135">
        <v>33</v>
      </c>
      <c r="V56" s="135">
        <v>34</v>
      </c>
      <c r="W56" s="135">
        <v>32</v>
      </c>
      <c r="X56" s="135">
        <v>31</v>
      </c>
      <c r="Y56" s="135">
        <v>31.65</v>
      </c>
      <c r="Z56" s="135">
        <v>33</v>
      </c>
      <c r="AA56" s="135">
        <v>33.2</v>
      </c>
      <c r="AB56" s="135">
        <v>33.63</v>
      </c>
      <c r="AC56" s="135">
        <v>38.05</v>
      </c>
      <c r="AD56" s="135">
        <v>31.1</v>
      </c>
      <c r="AE56" s="135">
        <v>35.8</v>
      </c>
      <c r="AF56" s="135">
        <v>33.7</v>
      </c>
      <c r="AG56" s="135">
        <v>35.72</v>
      </c>
      <c r="AH56" s="135">
        <v>35.833333333333336</v>
      </c>
      <c r="AI56" s="135">
        <v>34.31</v>
      </c>
      <c r="AJ56" s="135">
        <v>35.67</v>
      </c>
      <c r="AK56" s="135">
        <v>31</v>
      </c>
      <c r="AL56" s="135">
        <v>35.33</v>
      </c>
      <c r="AM56" s="135">
        <v>36.5</v>
      </c>
      <c r="AN56" s="135">
        <v>35</v>
      </c>
      <c r="AO56" s="135">
        <v>30</v>
      </c>
      <c r="AP56" s="135">
        <v>33.09</v>
      </c>
      <c r="AQ56" s="135">
        <v>32</v>
      </c>
      <c r="AR56" s="135">
        <v>36.72</v>
      </c>
      <c r="AS56" s="135">
        <v>32.66</v>
      </c>
      <c r="AT56" s="135">
        <v>33</v>
      </c>
      <c r="AU56" s="137">
        <f t="shared" si="4"/>
        <v>33.43812327823691</v>
      </c>
    </row>
    <row r="57" spans="1:47" ht="13.5" customHeight="1">
      <c r="A57" s="8">
        <f t="shared" si="5"/>
        <v>50</v>
      </c>
      <c r="B57" s="15" t="s">
        <v>178</v>
      </c>
      <c r="C57" s="135">
        <v>160</v>
      </c>
      <c r="D57" s="31">
        <v>110</v>
      </c>
      <c r="E57" s="31">
        <v>130</v>
      </c>
      <c r="F57" s="31">
        <v>175</v>
      </c>
      <c r="G57" s="31">
        <v>215</v>
      </c>
      <c r="H57" s="31">
        <v>181.05</v>
      </c>
      <c r="I57" s="31">
        <v>175</v>
      </c>
      <c r="J57" s="31" t="s">
        <v>52</v>
      </c>
      <c r="K57" s="31">
        <v>100</v>
      </c>
      <c r="L57" s="31" t="s">
        <v>52</v>
      </c>
      <c r="M57" s="31">
        <v>130</v>
      </c>
      <c r="N57" s="31">
        <v>200</v>
      </c>
      <c r="O57" s="31">
        <v>240</v>
      </c>
      <c r="P57" s="31">
        <v>120</v>
      </c>
      <c r="Q57" s="31">
        <v>198</v>
      </c>
      <c r="R57" s="31">
        <v>213.33</v>
      </c>
      <c r="S57" s="31">
        <v>200</v>
      </c>
      <c r="T57" s="31">
        <v>200</v>
      </c>
      <c r="U57" s="31" t="s">
        <v>52</v>
      </c>
      <c r="V57" s="31">
        <v>170</v>
      </c>
      <c r="W57" s="31">
        <v>350</v>
      </c>
      <c r="X57" s="31">
        <v>120</v>
      </c>
      <c r="Y57" s="31">
        <v>200</v>
      </c>
      <c r="Z57" s="31" t="s">
        <v>52</v>
      </c>
      <c r="AA57" s="31">
        <v>260</v>
      </c>
      <c r="AB57" s="31">
        <v>180</v>
      </c>
      <c r="AC57" s="31">
        <v>161</v>
      </c>
      <c r="AD57" s="31">
        <v>150</v>
      </c>
      <c r="AE57" s="31">
        <v>150</v>
      </c>
      <c r="AF57" s="31">
        <v>200</v>
      </c>
      <c r="AG57" s="31">
        <v>300</v>
      </c>
      <c r="AH57" s="31">
        <v>195</v>
      </c>
      <c r="AI57" s="31">
        <v>180</v>
      </c>
      <c r="AJ57" s="31">
        <v>187</v>
      </c>
      <c r="AK57" s="31">
        <v>150</v>
      </c>
      <c r="AL57" s="31">
        <v>200</v>
      </c>
      <c r="AM57" s="31">
        <v>200</v>
      </c>
      <c r="AN57" s="31">
        <v>250</v>
      </c>
      <c r="AO57" s="31">
        <v>170</v>
      </c>
      <c r="AP57" s="31">
        <v>220</v>
      </c>
      <c r="AQ57" s="31">
        <v>150</v>
      </c>
      <c r="AR57" s="31">
        <v>210</v>
      </c>
      <c r="AS57" s="31">
        <v>300</v>
      </c>
      <c r="AT57" s="31">
        <v>170</v>
      </c>
      <c r="AU57" s="137">
        <f t="shared" si="4"/>
        <v>189.2595</v>
      </c>
    </row>
    <row r="58" spans="1:47" ht="12.75">
      <c r="A58" s="8">
        <f t="shared" si="5"/>
        <v>51</v>
      </c>
      <c r="B58" s="9" t="s">
        <v>27</v>
      </c>
      <c r="C58" s="31">
        <v>13.2</v>
      </c>
      <c r="D58" s="31">
        <v>15.5</v>
      </c>
      <c r="E58" s="31">
        <v>12.5</v>
      </c>
      <c r="F58" s="31">
        <v>12.73</v>
      </c>
      <c r="G58" s="31">
        <v>11.85</v>
      </c>
      <c r="H58" s="31">
        <v>12.54</v>
      </c>
      <c r="I58" s="31">
        <v>16</v>
      </c>
      <c r="J58" s="31">
        <v>11.54</v>
      </c>
      <c r="K58" s="31">
        <v>13</v>
      </c>
      <c r="L58" s="31">
        <v>12</v>
      </c>
      <c r="M58" s="31">
        <v>15</v>
      </c>
      <c r="N58" s="31">
        <v>9.46</v>
      </c>
      <c r="O58" s="31">
        <v>12</v>
      </c>
      <c r="P58" s="31">
        <v>11.452857142857143</v>
      </c>
      <c r="Q58" s="31">
        <v>10.85</v>
      </c>
      <c r="R58" s="31">
        <v>13.17</v>
      </c>
      <c r="S58" s="31">
        <v>12.5</v>
      </c>
      <c r="T58" s="31">
        <v>12</v>
      </c>
      <c r="U58" s="31">
        <v>12.5</v>
      </c>
      <c r="V58" s="31">
        <v>14.5</v>
      </c>
      <c r="W58" s="31">
        <v>13</v>
      </c>
      <c r="X58" s="31">
        <v>12.5</v>
      </c>
      <c r="Y58" s="31">
        <v>12.25</v>
      </c>
      <c r="Z58" s="31">
        <v>11.4</v>
      </c>
      <c r="AA58" s="31">
        <v>12.5</v>
      </c>
      <c r="AB58" s="31">
        <v>13</v>
      </c>
      <c r="AC58" s="31">
        <v>11.35</v>
      </c>
      <c r="AD58" s="31">
        <v>12</v>
      </c>
      <c r="AE58" s="31">
        <v>10.82</v>
      </c>
      <c r="AF58" s="31">
        <v>13</v>
      </c>
      <c r="AG58" s="31">
        <v>12.82</v>
      </c>
      <c r="AH58" s="31">
        <v>12.5</v>
      </c>
      <c r="AI58" s="31">
        <v>13.57</v>
      </c>
      <c r="AJ58" s="31">
        <v>12.23</v>
      </c>
      <c r="AK58" s="31">
        <v>12</v>
      </c>
      <c r="AL58" s="31">
        <v>12.5</v>
      </c>
      <c r="AM58" s="31">
        <v>11.27</v>
      </c>
      <c r="AN58" s="31">
        <v>14</v>
      </c>
      <c r="AO58" s="31">
        <v>12</v>
      </c>
      <c r="AP58" s="31">
        <v>11.41</v>
      </c>
      <c r="AQ58" s="100">
        <v>17.5</v>
      </c>
      <c r="AR58" s="31">
        <v>12.6</v>
      </c>
      <c r="AS58" s="31">
        <v>12.22</v>
      </c>
      <c r="AT58" s="31">
        <v>13</v>
      </c>
      <c r="AU58" s="137">
        <f t="shared" si="4"/>
        <v>12.630292207792207</v>
      </c>
    </row>
    <row r="59" spans="1:47" ht="12.75">
      <c r="A59" s="8">
        <f t="shared" si="5"/>
        <v>52</v>
      </c>
      <c r="B59" s="9" t="s">
        <v>29</v>
      </c>
      <c r="C59" s="31">
        <v>50</v>
      </c>
      <c r="D59" s="31">
        <v>58.9</v>
      </c>
      <c r="E59" s="31">
        <v>64</v>
      </c>
      <c r="F59" s="31">
        <v>76.67</v>
      </c>
      <c r="G59" s="31">
        <v>81.39</v>
      </c>
      <c r="H59" s="31">
        <v>66.51</v>
      </c>
      <c r="I59" s="31">
        <v>73.5</v>
      </c>
      <c r="J59" s="31">
        <v>67.27</v>
      </c>
      <c r="K59" s="31">
        <v>75</v>
      </c>
      <c r="L59" s="31">
        <v>71.86</v>
      </c>
      <c r="M59" s="31">
        <v>75</v>
      </c>
      <c r="N59" s="31">
        <v>75.45</v>
      </c>
      <c r="O59" s="31">
        <v>71</v>
      </c>
      <c r="P59" s="31">
        <v>64.7875</v>
      </c>
      <c r="Q59" s="31">
        <v>74.34</v>
      </c>
      <c r="R59" s="31">
        <v>90.63</v>
      </c>
      <c r="S59" s="31">
        <v>74.17</v>
      </c>
      <c r="T59" s="31">
        <v>65</v>
      </c>
      <c r="U59" s="31">
        <v>70</v>
      </c>
      <c r="V59" s="31">
        <v>60</v>
      </c>
      <c r="W59" s="31">
        <v>63.3</v>
      </c>
      <c r="X59" s="31">
        <v>70</v>
      </c>
      <c r="Y59" s="31">
        <v>75.45</v>
      </c>
      <c r="Z59" s="31">
        <v>76</v>
      </c>
      <c r="AA59" s="31">
        <v>80.4</v>
      </c>
      <c r="AB59" s="31" t="s">
        <v>52</v>
      </c>
      <c r="AC59" s="31">
        <v>57.5</v>
      </c>
      <c r="AD59" s="31">
        <v>76.4</v>
      </c>
      <c r="AE59" s="31">
        <v>80</v>
      </c>
      <c r="AF59" s="31">
        <v>75.8</v>
      </c>
      <c r="AG59" s="31">
        <v>77.3</v>
      </c>
      <c r="AH59" s="31">
        <v>81.14285714285714</v>
      </c>
      <c r="AI59" s="31">
        <v>77.42</v>
      </c>
      <c r="AJ59" s="31">
        <v>71.45</v>
      </c>
      <c r="AK59" s="31">
        <v>85.5</v>
      </c>
      <c r="AL59" s="31">
        <v>84.33</v>
      </c>
      <c r="AM59" s="31">
        <v>88.3</v>
      </c>
      <c r="AN59" s="31">
        <v>75</v>
      </c>
      <c r="AO59" s="31">
        <v>70</v>
      </c>
      <c r="AP59" s="31">
        <v>80.87</v>
      </c>
      <c r="AQ59" s="31">
        <v>70</v>
      </c>
      <c r="AR59" s="31">
        <v>72.5</v>
      </c>
      <c r="AS59" s="31">
        <v>74.1</v>
      </c>
      <c r="AT59" s="31">
        <v>75</v>
      </c>
      <c r="AU59" s="137">
        <f t="shared" si="4"/>
        <v>73.09861295681064</v>
      </c>
    </row>
    <row r="60" spans="1:47" ht="12.75">
      <c r="A60" s="55">
        <f t="shared" si="5"/>
        <v>53</v>
      </c>
      <c r="B60" s="46" t="s">
        <v>31</v>
      </c>
      <c r="C60" s="31">
        <v>70</v>
      </c>
      <c r="D60" s="31">
        <v>77.8</v>
      </c>
      <c r="E60" s="31">
        <v>65</v>
      </c>
      <c r="F60" s="31" t="s">
        <v>52</v>
      </c>
      <c r="G60" s="31">
        <v>75.57</v>
      </c>
      <c r="H60" s="31">
        <v>61.4</v>
      </c>
      <c r="I60" s="31">
        <v>62</v>
      </c>
      <c r="J60" s="31">
        <v>58.9</v>
      </c>
      <c r="K60" s="31">
        <v>65</v>
      </c>
      <c r="L60" s="31">
        <v>75.5</v>
      </c>
      <c r="M60" s="31">
        <v>53</v>
      </c>
      <c r="N60" s="31">
        <v>62.3</v>
      </c>
      <c r="O60" s="31">
        <v>66</v>
      </c>
      <c r="P60" s="31">
        <v>76</v>
      </c>
      <c r="Q60" s="31">
        <v>89.34</v>
      </c>
      <c r="R60" s="31">
        <v>67</v>
      </c>
      <c r="S60" s="31">
        <v>67.92</v>
      </c>
      <c r="T60" s="31">
        <v>80</v>
      </c>
      <c r="U60" s="31">
        <v>60</v>
      </c>
      <c r="V60" s="31">
        <v>75</v>
      </c>
      <c r="W60" s="31">
        <v>95</v>
      </c>
      <c r="X60" s="31">
        <v>78</v>
      </c>
      <c r="Y60" s="31">
        <v>65</v>
      </c>
      <c r="Z60" s="31">
        <v>79</v>
      </c>
      <c r="AA60" s="31">
        <v>76.5</v>
      </c>
      <c r="AB60" s="31">
        <v>66.63</v>
      </c>
      <c r="AC60" s="31">
        <v>69</v>
      </c>
      <c r="AD60" s="31">
        <v>73</v>
      </c>
      <c r="AE60" s="31">
        <v>73.12</v>
      </c>
      <c r="AF60" s="31">
        <v>72</v>
      </c>
      <c r="AG60" s="31">
        <v>65</v>
      </c>
      <c r="AH60" s="31">
        <v>70.2</v>
      </c>
      <c r="AI60" s="31">
        <v>75</v>
      </c>
      <c r="AJ60" s="31">
        <v>65.27</v>
      </c>
      <c r="AK60" s="31">
        <v>93</v>
      </c>
      <c r="AL60" s="31">
        <v>63</v>
      </c>
      <c r="AM60" s="31">
        <v>65</v>
      </c>
      <c r="AN60" s="31">
        <v>70</v>
      </c>
      <c r="AO60" s="31">
        <v>65</v>
      </c>
      <c r="AP60" s="31">
        <v>70</v>
      </c>
      <c r="AQ60" s="31">
        <v>85</v>
      </c>
      <c r="AR60" s="31" t="s">
        <v>52</v>
      </c>
      <c r="AS60" s="31">
        <v>75</v>
      </c>
      <c r="AT60" s="31">
        <v>70</v>
      </c>
      <c r="AU60" s="137">
        <f t="shared" si="4"/>
        <v>71.10595238095237</v>
      </c>
    </row>
    <row r="61" spans="1:47" ht="12.75">
      <c r="A61" s="55">
        <f t="shared" si="5"/>
        <v>54</v>
      </c>
      <c r="B61" s="46" t="s">
        <v>33</v>
      </c>
      <c r="C61" s="31" t="s">
        <v>52</v>
      </c>
      <c r="D61" s="31" t="s">
        <v>52</v>
      </c>
      <c r="E61" s="31" t="s">
        <v>52</v>
      </c>
      <c r="F61" s="31" t="s">
        <v>52</v>
      </c>
      <c r="G61" s="31">
        <v>134.4</v>
      </c>
      <c r="H61" s="31">
        <v>68.1</v>
      </c>
      <c r="I61" s="31" t="s">
        <v>52</v>
      </c>
      <c r="J61" s="31">
        <v>76.4</v>
      </c>
      <c r="K61" s="31" t="s">
        <v>52</v>
      </c>
      <c r="L61" s="31">
        <v>165</v>
      </c>
      <c r="M61" s="31">
        <v>144.5</v>
      </c>
      <c r="N61" s="31">
        <v>113</v>
      </c>
      <c r="O61" s="31">
        <v>110.2</v>
      </c>
      <c r="P61" s="31" t="s">
        <v>52</v>
      </c>
      <c r="Q61" s="31" t="s">
        <v>52</v>
      </c>
      <c r="R61" s="31">
        <v>132.1</v>
      </c>
      <c r="S61" s="31">
        <v>65</v>
      </c>
      <c r="T61" s="31" t="s">
        <v>52</v>
      </c>
      <c r="U61" s="31" t="s">
        <v>52</v>
      </c>
      <c r="V61" s="31">
        <v>90</v>
      </c>
      <c r="W61" s="31">
        <v>85</v>
      </c>
      <c r="X61" s="31" t="s">
        <v>52</v>
      </c>
      <c r="Y61" s="31" t="s">
        <v>52</v>
      </c>
      <c r="Z61" s="31" t="s">
        <v>52</v>
      </c>
      <c r="AA61" s="31">
        <v>115</v>
      </c>
      <c r="AB61" s="31" t="s">
        <v>52</v>
      </c>
      <c r="AC61" s="31">
        <v>95.3</v>
      </c>
      <c r="AD61" s="31">
        <v>86.9</v>
      </c>
      <c r="AE61" s="31" t="s">
        <v>52</v>
      </c>
      <c r="AF61" s="31" t="s">
        <v>52</v>
      </c>
      <c r="AG61" s="31">
        <v>130</v>
      </c>
      <c r="AH61" s="31" t="s">
        <v>52</v>
      </c>
      <c r="AI61" s="31">
        <v>150</v>
      </c>
      <c r="AJ61" s="31" t="s">
        <v>152</v>
      </c>
      <c r="AK61" s="31" t="s">
        <v>52</v>
      </c>
      <c r="AL61" s="31" t="s">
        <v>52</v>
      </c>
      <c r="AM61" s="31" t="s">
        <v>52</v>
      </c>
      <c r="AN61" s="31">
        <v>100</v>
      </c>
      <c r="AO61" s="31">
        <v>110</v>
      </c>
      <c r="AP61" s="31">
        <v>145</v>
      </c>
      <c r="AQ61" s="31">
        <v>100</v>
      </c>
      <c r="AR61" s="31" t="s">
        <v>52</v>
      </c>
      <c r="AS61" s="31">
        <v>150</v>
      </c>
      <c r="AT61" s="31" t="s">
        <v>152</v>
      </c>
      <c r="AU61" s="137">
        <f t="shared" si="4"/>
        <v>112.66190476190476</v>
      </c>
    </row>
    <row r="62" spans="1:47" ht="17.25" customHeight="1">
      <c r="A62" s="55">
        <f t="shared" si="5"/>
        <v>55</v>
      </c>
      <c r="B62" s="14" t="s">
        <v>35</v>
      </c>
      <c r="C62" s="31">
        <v>130</v>
      </c>
      <c r="D62" s="31">
        <v>75</v>
      </c>
      <c r="E62" s="31">
        <v>80</v>
      </c>
      <c r="F62" s="31">
        <v>76.69</v>
      </c>
      <c r="G62" s="31">
        <v>92.5</v>
      </c>
      <c r="H62" s="31">
        <v>64.4</v>
      </c>
      <c r="I62" s="31">
        <v>69.5</v>
      </c>
      <c r="J62" s="31" t="s">
        <v>52</v>
      </c>
      <c r="K62" s="31">
        <v>62</v>
      </c>
      <c r="L62" s="31" t="s">
        <v>52</v>
      </c>
      <c r="M62" s="31" t="s">
        <v>52</v>
      </c>
      <c r="N62" s="31" t="s">
        <v>52</v>
      </c>
      <c r="O62" s="31">
        <v>98</v>
      </c>
      <c r="P62" s="31">
        <v>68</v>
      </c>
      <c r="Q62" s="31">
        <v>55.5</v>
      </c>
      <c r="R62" s="31">
        <v>120</v>
      </c>
      <c r="S62" s="31">
        <v>108.45</v>
      </c>
      <c r="T62" s="31">
        <v>83</v>
      </c>
      <c r="U62" s="31" t="s">
        <v>52</v>
      </c>
      <c r="V62" s="31">
        <v>120</v>
      </c>
      <c r="W62" s="31">
        <v>180</v>
      </c>
      <c r="X62" s="31">
        <v>75</v>
      </c>
      <c r="Y62" s="31" t="s">
        <v>52</v>
      </c>
      <c r="Z62" s="31" t="s">
        <v>52</v>
      </c>
      <c r="AA62" s="31">
        <v>114</v>
      </c>
      <c r="AB62" s="31">
        <v>137</v>
      </c>
      <c r="AC62" s="31">
        <v>63</v>
      </c>
      <c r="AD62" s="31">
        <v>182</v>
      </c>
      <c r="AE62" s="31" t="s">
        <v>52</v>
      </c>
      <c r="AF62" s="31">
        <v>130</v>
      </c>
      <c r="AG62" s="31">
        <v>146.4</v>
      </c>
      <c r="AH62" s="31">
        <v>77</v>
      </c>
      <c r="AI62" s="31">
        <v>120</v>
      </c>
      <c r="AJ62" s="31" t="s">
        <v>152</v>
      </c>
      <c r="AK62" s="31">
        <v>150</v>
      </c>
      <c r="AL62" s="31" t="s">
        <v>52</v>
      </c>
      <c r="AM62" s="31">
        <v>98</v>
      </c>
      <c r="AN62" s="31">
        <v>120</v>
      </c>
      <c r="AO62" s="31">
        <v>130</v>
      </c>
      <c r="AP62" s="31">
        <v>120</v>
      </c>
      <c r="AQ62" s="31">
        <v>140</v>
      </c>
      <c r="AR62" s="31" t="s">
        <v>52</v>
      </c>
      <c r="AS62" s="31">
        <v>150</v>
      </c>
      <c r="AT62" s="31">
        <v>70</v>
      </c>
      <c r="AU62" s="137">
        <f t="shared" si="4"/>
        <v>106.22545454545455</v>
      </c>
    </row>
    <row r="63" spans="1:47" ht="12.75">
      <c r="A63" s="55">
        <f t="shared" si="5"/>
        <v>56</v>
      </c>
      <c r="B63" s="57" t="s">
        <v>179</v>
      </c>
      <c r="C63" s="31">
        <v>72</v>
      </c>
      <c r="D63" s="31">
        <v>79.9</v>
      </c>
      <c r="E63" s="31">
        <v>80</v>
      </c>
      <c r="F63" s="31">
        <v>57.24</v>
      </c>
      <c r="G63" s="31">
        <v>67.16666666666667</v>
      </c>
      <c r="H63" s="31">
        <v>57.1</v>
      </c>
      <c r="I63" s="31">
        <v>61</v>
      </c>
      <c r="J63" s="31">
        <v>61.2</v>
      </c>
      <c r="K63" s="31">
        <v>67</v>
      </c>
      <c r="L63" s="31">
        <v>95.7</v>
      </c>
      <c r="M63" s="31">
        <v>62.6</v>
      </c>
      <c r="N63" s="31">
        <v>63</v>
      </c>
      <c r="O63" s="31" t="s">
        <v>52</v>
      </c>
      <c r="P63" s="31">
        <v>60</v>
      </c>
      <c r="Q63" s="31">
        <v>65.7</v>
      </c>
      <c r="R63" s="31">
        <v>83</v>
      </c>
      <c r="S63" s="31">
        <v>72.56</v>
      </c>
      <c r="T63" s="31">
        <v>65</v>
      </c>
      <c r="U63" s="31">
        <v>50</v>
      </c>
      <c r="V63" s="31">
        <v>79</v>
      </c>
      <c r="W63" s="31">
        <v>58</v>
      </c>
      <c r="X63" s="31">
        <v>72.5</v>
      </c>
      <c r="Y63" s="31">
        <v>63</v>
      </c>
      <c r="Z63" s="31">
        <v>77</v>
      </c>
      <c r="AA63" s="31">
        <v>69.2</v>
      </c>
      <c r="AB63" s="31">
        <v>80</v>
      </c>
      <c r="AC63" s="31">
        <v>61</v>
      </c>
      <c r="AD63" s="31" t="s">
        <v>52</v>
      </c>
      <c r="AE63" s="31">
        <v>62</v>
      </c>
      <c r="AF63" s="31">
        <v>72</v>
      </c>
      <c r="AG63" s="31">
        <v>68.5</v>
      </c>
      <c r="AH63" s="31">
        <v>57.3</v>
      </c>
      <c r="AI63" s="31" t="s">
        <v>52</v>
      </c>
      <c r="AJ63" s="31">
        <v>64.75</v>
      </c>
      <c r="AK63" s="31">
        <v>69</v>
      </c>
      <c r="AL63" s="31">
        <v>80</v>
      </c>
      <c r="AM63" s="31">
        <v>56</v>
      </c>
      <c r="AN63" s="31">
        <v>65</v>
      </c>
      <c r="AO63" s="31">
        <v>80</v>
      </c>
      <c r="AP63" s="31">
        <v>70</v>
      </c>
      <c r="AQ63" s="31">
        <v>75</v>
      </c>
      <c r="AR63" s="31" t="s">
        <v>52</v>
      </c>
      <c r="AS63" s="31">
        <v>65</v>
      </c>
      <c r="AT63" s="31">
        <v>57</v>
      </c>
      <c r="AU63" s="137">
        <f t="shared" si="4"/>
        <v>68.03541666666668</v>
      </c>
    </row>
    <row r="64" spans="1:47" ht="14.25" customHeight="1">
      <c r="A64" s="55">
        <f t="shared" si="5"/>
        <v>57</v>
      </c>
      <c r="B64" s="57" t="s">
        <v>180</v>
      </c>
      <c r="C64" s="31">
        <v>102</v>
      </c>
      <c r="D64" s="31">
        <v>78.5</v>
      </c>
      <c r="E64" s="31">
        <v>110</v>
      </c>
      <c r="F64" s="31">
        <v>87.74</v>
      </c>
      <c r="G64" s="31">
        <v>108.92857142857143</v>
      </c>
      <c r="H64" s="31">
        <v>80.2</v>
      </c>
      <c r="I64" s="31">
        <v>117</v>
      </c>
      <c r="J64" s="31">
        <v>90.3</v>
      </c>
      <c r="K64" s="31">
        <v>97</v>
      </c>
      <c r="L64" s="31">
        <v>108</v>
      </c>
      <c r="M64" s="31">
        <v>123.5</v>
      </c>
      <c r="N64" s="31">
        <v>108</v>
      </c>
      <c r="O64" s="31">
        <v>100</v>
      </c>
      <c r="P64" s="31">
        <v>130</v>
      </c>
      <c r="Q64" s="31" t="s">
        <v>52</v>
      </c>
      <c r="R64" s="31">
        <v>120</v>
      </c>
      <c r="S64" s="31">
        <v>120.3</v>
      </c>
      <c r="T64" s="31">
        <v>85</v>
      </c>
      <c r="U64" s="31">
        <v>90</v>
      </c>
      <c r="V64" s="31">
        <v>105</v>
      </c>
      <c r="W64" s="31">
        <v>62</v>
      </c>
      <c r="X64" s="31">
        <v>79</v>
      </c>
      <c r="Y64" s="31">
        <v>89.25</v>
      </c>
      <c r="Z64" s="31">
        <v>106</v>
      </c>
      <c r="AA64" s="31">
        <v>102.3</v>
      </c>
      <c r="AB64" s="31">
        <v>125</v>
      </c>
      <c r="AC64" s="31">
        <v>58</v>
      </c>
      <c r="AD64" s="31" t="s">
        <v>52</v>
      </c>
      <c r="AE64" s="31" t="s">
        <v>52</v>
      </c>
      <c r="AF64" s="31">
        <v>120</v>
      </c>
      <c r="AG64" s="31">
        <v>107.6</v>
      </c>
      <c r="AH64" s="31">
        <v>82</v>
      </c>
      <c r="AI64" s="31" t="s">
        <v>52</v>
      </c>
      <c r="AJ64" s="31">
        <v>104.95</v>
      </c>
      <c r="AK64" s="31">
        <v>80</v>
      </c>
      <c r="AL64" s="31">
        <v>109</v>
      </c>
      <c r="AM64" s="31">
        <v>88</v>
      </c>
      <c r="AN64" s="31">
        <v>100</v>
      </c>
      <c r="AO64" s="31">
        <v>95</v>
      </c>
      <c r="AP64" s="31">
        <v>82</v>
      </c>
      <c r="AQ64" s="31">
        <v>130</v>
      </c>
      <c r="AR64" s="31">
        <v>105.9</v>
      </c>
      <c r="AS64" s="31">
        <v>92</v>
      </c>
      <c r="AT64" s="31">
        <v>87</v>
      </c>
      <c r="AU64" s="137">
        <f t="shared" si="4"/>
        <v>99.16171428571428</v>
      </c>
    </row>
    <row r="65" spans="1:47" ht="15" customHeight="1">
      <c r="A65" s="55">
        <f t="shared" si="5"/>
        <v>58</v>
      </c>
      <c r="B65" s="14" t="s">
        <v>41</v>
      </c>
      <c r="C65" s="31">
        <v>60</v>
      </c>
      <c r="D65" s="31">
        <v>71</v>
      </c>
      <c r="E65" s="31">
        <v>48</v>
      </c>
      <c r="F65" s="31">
        <v>48.51</v>
      </c>
      <c r="G65" s="31">
        <v>72</v>
      </c>
      <c r="H65" s="31">
        <v>44.6</v>
      </c>
      <c r="I65" s="31">
        <v>51.5</v>
      </c>
      <c r="J65" s="31" t="s">
        <v>52</v>
      </c>
      <c r="K65" s="31">
        <v>52</v>
      </c>
      <c r="L65" s="31">
        <v>65</v>
      </c>
      <c r="M65" s="31" t="s">
        <v>52</v>
      </c>
      <c r="N65" s="31" t="s">
        <v>52</v>
      </c>
      <c r="O65" s="31">
        <v>70</v>
      </c>
      <c r="P65" s="31">
        <v>41.5</v>
      </c>
      <c r="Q65" s="31">
        <v>69.5</v>
      </c>
      <c r="R65" s="31">
        <v>55</v>
      </c>
      <c r="S65" s="31">
        <v>52.14</v>
      </c>
      <c r="T65" s="31">
        <v>46.5</v>
      </c>
      <c r="U65" s="31" t="s">
        <v>52</v>
      </c>
      <c r="V65" s="31">
        <v>50</v>
      </c>
      <c r="W65" s="31" t="s">
        <v>52</v>
      </c>
      <c r="X65" s="31">
        <v>45</v>
      </c>
      <c r="Y65" s="31">
        <v>53.04</v>
      </c>
      <c r="Z65" s="31" t="s">
        <v>52</v>
      </c>
      <c r="AA65" s="31">
        <v>54.8</v>
      </c>
      <c r="AB65" s="31">
        <v>70</v>
      </c>
      <c r="AC65" s="31">
        <v>46.8</v>
      </c>
      <c r="AD65" s="31">
        <v>97</v>
      </c>
      <c r="AE65" s="31" t="s">
        <v>52</v>
      </c>
      <c r="AF65" s="31">
        <v>71.5</v>
      </c>
      <c r="AG65" s="31">
        <v>60.3</v>
      </c>
      <c r="AH65" s="31">
        <v>48.3</v>
      </c>
      <c r="AI65" s="31">
        <v>65</v>
      </c>
      <c r="AJ65" s="31" t="s">
        <v>152</v>
      </c>
      <c r="AK65" s="31" t="s">
        <v>52</v>
      </c>
      <c r="AL65" s="31">
        <v>52</v>
      </c>
      <c r="AM65" s="31">
        <v>66</v>
      </c>
      <c r="AN65" s="31">
        <v>55</v>
      </c>
      <c r="AO65" s="31">
        <v>65</v>
      </c>
      <c r="AP65" s="31">
        <v>55</v>
      </c>
      <c r="AQ65" s="31">
        <v>50</v>
      </c>
      <c r="AR65" s="31" t="s">
        <v>52</v>
      </c>
      <c r="AS65" s="31">
        <v>48</v>
      </c>
      <c r="AT65" s="31">
        <v>55</v>
      </c>
      <c r="AU65" s="137">
        <f t="shared" si="4"/>
        <v>57.499705882352934</v>
      </c>
    </row>
    <row r="66" spans="1:47" ht="25.5" customHeight="1">
      <c r="A66" s="55">
        <f t="shared" si="5"/>
        <v>59</v>
      </c>
      <c r="B66" s="58" t="s">
        <v>202</v>
      </c>
      <c r="C66" s="31">
        <v>17.4</v>
      </c>
      <c r="D66" s="31">
        <v>17.45</v>
      </c>
      <c r="E66" s="31">
        <v>17.5</v>
      </c>
      <c r="F66" s="31">
        <v>17.5</v>
      </c>
      <c r="G66" s="31">
        <v>17.52</v>
      </c>
      <c r="H66" s="31">
        <v>17.5</v>
      </c>
      <c r="I66" s="31">
        <v>19</v>
      </c>
      <c r="J66" s="31">
        <v>17.5</v>
      </c>
      <c r="K66" s="31">
        <v>17.5</v>
      </c>
      <c r="L66" s="31">
        <v>17.8</v>
      </c>
      <c r="M66" s="31">
        <v>17.8</v>
      </c>
      <c r="N66" s="31">
        <v>17.5</v>
      </c>
      <c r="O66" s="31">
        <v>17.5</v>
      </c>
      <c r="P66" s="31">
        <v>18.4</v>
      </c>
      <c r="Q66" s="31">
        <v>17.6</v>
      </c>
      <c r="R66" s="31">
        <v>17.5</v>
      </c>
      <c r="S66" s="31">
        <v>17.5</v>
      </c>
      <c r="T66" s="31">
        <v>17.35</v>
      </c>
      <c r="U66" s="31">
        <v>17.5</v>
      </c>
      <c r="V66" s="31">
        <v>16.9</v>
      </c>
      <c r="W66" s="31">
        <v>17.36</v>
      </c>
      <c r="X66" s="31">
        <v>17.6</v>
      </c>
      <c r="Y66" s="31">
        <v>18</v>
      </c>
      <c r="Z66" s="31">
        <v>17.5</v>
      </c>
      <c r="AA66" s="31">
        <v>17.75</v>
      </c>
      <c r="AB66" s="31">
        <v>18</v>
      </c>
      <c r="AC66" s="31">
        <v>17.37</v>
      </c>
      <c r="AD66" s="31">
        <v>17.85</v>
      </c>
      <c r="AE66" s="31">
        <v>17.5</v>
      </c>
      <c r="AF66" s="31">
        <v>17.6</v>
      </c>
      <c r="AG66" s="31">
        <v>17.49</v>
      </c>
      <c r="AH66" s="31">
        <v>16.5</v>
      </c>
      <c r="AI66" s="31">
        <v>17</v>
      </c>
      <c r="AJ66" s="31">
        <v>16.95</v>
      </c>
      <c r="AK66" s="31">
        <v>17.5</v>
      </c>
      <c r="AL66" s="31">
        <v>16</v>
      </c>
      <c r="AM66" s="31">
        <v>18.9</v>
      </c>
      <c r="AN66" s="31">
        <v>17.5</v>
      </c>
      <c r="AO66" s="31">
        <v>17</v>
      </c>
      <c r="AP66" s="31">
        <v>17.5</v>
      </c>
      <c r="AQ66" s="31">
        <v>17.5</v>
      </c>
      <c r="AR66" s="31">
        <v>17.5</v>
      </c>
      <c r="AS66" s="31">
        <v>17.5</v>
      </c>
      <c r="AT66" s="31">
        <v>18.4</v>
      </c>
      <c r="AU66" s="137">
        <f t="shared" si="4"/>
        <v>17.545227272727274</v>
      </c>
    </row>
    <row r="67" spans="1:47" ht="14.25" customHeight="1">
      <c r="A67" s="55">
        <f t="shared" si="5"/>
        <v>60</v>
      </c>
      <c r="B67" s="59" t="s">
        <v>203</v>
      </c>
      <c r="C67" s="31" t="s">
        <v>52</v>
      </c>
      <c r="D67" s="135">
        <v>27.3</v>
      </c>
      <c r="E67" s="135">
        <v>30.5</v>
      </c>
      <c r="F67" s="135" t="s">
        <v>52</v>
      </c>
      <c r="G67" s="135" t="s">
        <v>52</v>
      </c>
      <c r="H67" s="135" t="s">
        <v>52</v>
      </c>
      <c r="I67" s="135" t="s">
        <v>52</v>
      </c>
      <c r="J67" s="135" t="s">
        <v>52</v>
      </c>
      <c r="K67" s="135" t="s">
        <v>52</v>
      </c>
      <c r="L67" s="135" t="s">
        <v>52</v>
      </c>
      <c r="M67" s="135">
        <v>27.8</v>
      </c>
      <c r="N67" s="135">
        <v>29</v>
      </c>
      <c r="O67" s="135" t="s">
        <v>52</v>
      </c>
      <c r="P67" s="135">
        <v>30</v>
      </c>
      <c r="Q67" s="135">
        <v>30.33</v>
      </c>
      <c r="R67" s="135" t="s">
        <v>52</v>
      </c>
      <c r="S67" s="135">
        <v>28.35</v>
      </c>
      <c r="T67" s="135">
        <v>32.86</v>
      </c>
      <c r="U67" s="135">
        <v>27.3</v>
      </c>
      <c r="V67" s="135" t="s">
        <v>52</v>
      </c>
      <c r="W67" s="135">
        <v>29.35</v>
      </c>
      <c r="X67" s="135" t="s">
        <v>52</v>
      </c>
      <c r="Y67" s="135" t="s">
        <v>52</v>
      </c>
      <c r="Z67" s="135" t="s">
        <v>52</v>
      </c>
      <c r="AA67" s="135" t="s">
        <v>152</v>
      </c>
      <c r="AB67" s="135">
        <v>29</v>
      </c>
      <c r="AC67" s="135">
        <v>25</v>
      </c>
      <c r="AD67" s="135">
        <v>29.84</v>
      </c>
      <c r="AE67" s="135">
        <v>29</v>
      </c>
      <c r="AF67" s="135" t="s">
        <v>52</v>
      </c>
      <c r="AG67" s="135" t="s">
        <v>52</v>
      </c>
      <c r="AH67" s="135" t="s">
        <v>52</v>
      </c>
      <c r="AI67" s="135" t="s">
        <v>52</v>
      </c>
      <c r="AJ67" s="135" t="s">
        <v>152</v>
      </c>
      <c r="AK67" s="135" t="s">
        <v>52</v>
      </c>
      <c r="AL67" s="135" t="s">
        <v>52</v>
      </c>
      <c r="AM67" s="135">
        <v>29</v>
      </c>
      <c r="AN67" s="135" t="s">
        <v>52</v>
      </c>
      <c r="AO67" s="135">
        <v>31</v>
      </c>
      <c r="AP67" s="135" t="s">
        <v>52</v>
      </c>
      <c r="AQ67" s="135" t="s">
        <v>52</v>
      </c>
      <c r="AR67" s="135">
        <v>28.5</v>
      </c>
      <c r="AS67" s="135">
        <v>31</v>
      </c>
      <c r="AT67" s="135" t="s">
        <v>152</v>
      </c>
      <c r="AU67" s="137">
        <f t="shared" si="4"/>
        <v>29.17388888888889</v>
      </c>
    </row>
    <row r="68" spans="1:47" ht="14.25" customHeight="1">
      <c r="A68" s="55">
        <f t="shared" si="5"/>
        <v>61</v>
      </c>
      <c r="B68" s="29" t="s">
        <v>204</v>
      </c>
      <c r="C68" s="135">
        <v>33.68</v>
      </c>
      <c r="D68" s="31">
        <v>33.47</v>
      </c>
      <c r="E68" s="31">
        <v>33.58</v>
      </c>
      <c r="F68" s="31">
        <v>33.4</v>
      </c>
      <c r="G68" s="31">
        <v>33.66</v>
      </c>
      <c r="H68" s="31">
        <v>33.57</v>
      </c>
      <c r="I68" s="31">
        <v>33.89</v>
      </c>
      <c r="J68" s="31">
        <v>33.6</v>
      </c>
      <c r="K68" s="31">
        <v>33.9</v>
      </c>
      <c r="L68" s="31">
        <v>33.61</v>
      </c>
      <c r="M68" s="31">
        <v>32.9</v>
      </c>
      <c r="N68" s="31">
        <v>33.68</v>
      </c>
      <c r="O68" s="31">
        <v>33.63</v>
      </c>
      <c r="P68" s="31">
        <v>33.87</v>
      </c>
      <c r="Q68" s="31">
        <v>33.29</v>
      </c>
      <c r="R68" s="31">
        <v>33.2</v>
      </c>
      <c r="S68" s="31">
        <v>33.03</v>
      </c>
      <c r="T68" s="31">
        <v>33.16</v>
      </c>
      <c r="U68" s="31">
        <v>33.25</v>
      </c>
      <c r="V68" s="31">
        <v>33.6</v>
      </c>
      <c r="W68" s="31">
        <v>33.71</v>
      </c>
      <c r="X68" s="31">
        <v>33.62</v>
      </c>
      <c r="Y68" s="31">
        <v>33.6</v>
      </c>
      <c r="Z68" s="31">
        <v>33.6</v>
      </c>
      <c r="AA68" s="31">
        <v>33.64</v>
      </c>
      <c r="AB68" s="31">
        <v>33.6</v>
      </c>
      <c r="AC68" s="31">
        <v>33.36</v>
      </c>
      <c r="AD68" s="31">
        <v>33.35</v>
      </c>
      <c r="AE68" s="31">
        <v>33.13</v>
      </c>
      <c r="AF68" s="31">
        <v>33.38</v>
      </c>
      <c r="AG68" s="31">
        <v>33.2</v>
      </c>
      <c r="AH68" s="31">
        <v>33.92333333333333</v>
      </c>
      <c r="AI68" s="31">
        <v>33.48</v>
      </c>
      <c r="AJ68" s="31">
        <v>33.66</v>
      </c>
      <c r="AK68" s="31">
        <v>33.6</v>
      </c>
      <c r="AL68" s="31">
        <v>34.05</v>
      </c>
      <c r="AM68" s="31">
        <v>33.27</v>
      </c>
      <c r="AN68" s="31">
        <v>33.76</v>
      </c>
      <c r="AO68" s="31">
        <v>33.64</v>
      </c>
      <c r="AP68" s="31">
        <v>33.68</v>
      </c>
      <c r="AQ68" s="31">
        <v>33.6</v>
      </c>
      <c r="AR68" s="31">
        <v>32.7</v>
      </c>
      <c r="AS68" s="31">
        <v>33.48</v>
      </c>
      <c r="AT68" s="31">
        <v>34.04</v>
      </c>
      <c r="AU68" s="137">
        <f t="shared" si="4"/>
        <v>33.52371212121213</v>
      </c>
    </row>
    <row r="69" spans="1:47" ht="13.5" customHeight="1">
      <c r="A69" s="55">
        <f t="shared" si="5"/>
        <v>62</v>
      </c>
      <c r="B69" s="29" t="s">
        <v>205</v>
      </c>
      <c r="C69" s="31">
        <v>36.73</v>
      </c>
      <c r="D69" s="31">
        <v>36.54</v>
      </c>
      <c r="E69" s="31">
        <v>36.35</v>
      </c>
      <c r="F69" s="31">
        <v>36.4</v>
      </c>
      <c r="G69" s="31">
        <v>36.72</v>
      </c>
      <c r="H69" s="31">
        <v>36.57</v>
      </c>
      <c r="I69" s="31">
        <v>37.145</v>
      </c>
      <c r="J69" s="31">
        <v>36.6</v>
      </c>
      <c r="K69" s="31">
        <v>36.85</v>
      </c>
      <c r="L69" s="31">
        <v>36.55</v>
      </c>
      <c r="M69" s="31">
        <v>36.4</v>
      </c>
      <c r="N69" s="31">
        <v>36.56</v>
      </c>
      <c r="O69" s="31">
        <v>36.6</v>
      </c>
      <c r="P69" s="31">
        <v>36.68</v>
      </c>
      <c r="Q69" s="31">
        <v>36.34</v>
      </c>
      <c r="R69" s="31">
        <v>36.08</v>
      </c>
      <c r="S69" s="31">
        <v>36.03</v>
      </c>
      <c r="T69" s="31">
        <v>35.6</v>
      </c>
      <c r="U69" s="31">
        <v>36.2</v>
      </c>
      <c r="V69" s="31">
        <v>36.58</v>
      </c>
      <c r="W69" s="31">
        <v>35.86</v>
      </c>
      <c r="X69" s="31">
        <v>36.65</v>
      </c>
      <c r="Y69" s="31">
        <v>36.6</v>
      </c>
      <c r="Z69" s="31">
        <v>36.6</v>
      </c>
      <c r="AA69" s="31">
        <v>36.68</v>
      </c>
      <c r="AB69" s="31">
        <v>36.67</v>
      </c>
      <c r="AC69" s="31">
        <v>36.37</v>
      </c>
      <c r="AD69" s="31">
        <v>36.66</v>
      </c>
      <c r="AE69" s="31">
        <v>35.96</v>
      </c>
      <c r="AF69" s="31">
        <v>36.4</v>
      </c>
      <c r="AG69" s="31">
        <v>35.78</v>
      </c>
      <c r="AH69" s="31">
        <v>35.935</v>
      </c>
      <c r="AI69" s="31">
        <v>36.57</v>
      </c>
      <c r="AJ69" s="31">
        <v>36.59</v>
      </c>
      <c r="AK69" s="31">
        <v>36.6</v>
      </c>
      <c r="AL69" s="31">
        <v>37.1</v>
      </c>
      <c r="AM69" s="31">
        <v>36.27</v>
      </c>
      <c r="AN69" s="31">
        <v>36.7</v>
      </c>
      <c r="AO69" s="31">
        <v>36.74</v>
      </c>
      <c r="AP69" s="31">
        <v>36.73</v>
      </c>
      <c r="AQ69" s="31">
        <v>36.6</v>
      </c>
      <c r="AR69" s="31">
        <v>35.7</v>
      </c>
      <c r="AS69" s="31">
        <v>36.61</v>
      </c>
      <c r="AT69" s="31">
        <v>36.87</v>
      </c>
      <c r="AU69" s="137">
        <f t="shared" si="4"/>
        <v>36.472045454545444</v>
      </c>
    </row>
    <row r="70" spans="1:47" ht="24" customHeight="1">
      <c r="A70" s="55">
        <f t="shared" si="5"/>
        <v>63</v>
      </c>
      <c r="B70" s="26" t="s">
        <v>206</v>
      </c>
      <c r="C70" s="31">
        <v>33.36</v>
      </c>
      <c r="D70" s="31">
        <v>33.17</v>
      </c>
      <c r="E70" s="31">
        <v>32.98</v>
      </c>
      <c r="F70" s="31">
        <v>32.9</v>
      </c>
      <c r="G70" s="31">
        <v>33.37</v>
      </c>
      <c r="H70" s="31">
        <v>33.37</v>
      </c>
      <c r="I70" s="31">
        <v>33.7</v>
      </c>
      <c r="J70" s="31">
        <v>33.3</v>
      </c>
      <c r="K70" s="31">
        <v>33.6</v>
      </c>
      <c r="L70" s="31">
        <v>33.02</v>
      </c>
      <c r="M70" s="31">
        <v>31.3</v>
      </c>
      <c r="N70" s="31">
        <v>33.4</v>
      </c>
      <c r="O70" s="31">
        <v>33.4</v>
      </c>
      <c r="P70" s="31">
        <v>33.26</v>
      </c>
      <c r="Q70" s="31">
        <v>32.47</v>
      </c>
      <c r="R70" s="31">
        <v>32.63</v>
      </c>
      <c r="S70" s="31">
        <v>31.88</v>
      </c>
      <c r="T70" s="31">
        <v>31.9</v>
      </c>
      <c r="U70" s="31">
        <v>32.68</v>
      </c>
      <c r="V70" s="31">
        <v>33.26</v>
      </c>
      <c r="W70" s="31">
        <v>32.13</v>
      </c>
      <c r="X70" s="31">
        <v>33.4</v>
      </c>
      <c r="Y70" s="31">
        <v>33.3</v>
      </c>
      <c r="Z70" s="31">
        <v>33.3</v>
      </c>
      <c r="AA70" s="31">
        <v>33.12</v>
      </c>
      <c r="AB70" s="31">
        <v>32.68</v>
      </c>
      <c r="AC70" s="31">
        <v>32.78</v>
      </c>
      <c r="AD70" s="31">
        <v>33.23</v>
      </c>
      <c r="AE70" s="31">
        <v>32.76</v>
      </c>
      <c r="AF70" s="31">
        <v>32.9</v>
      </c>
      <c r="AG70" s="31">
        <v>32.9</v>
      </c>
      <c r="AH70" s="31">
        <v>33.260000000000005</v>
      </c>
      <c r="AI70" s="31">
        <v>33.15</v>
      </c>
      <c r="AJ70" s="31">
        <v>33.26</v>
      </c>
      <c r="AK70" s="31">
        <v>32.9</v>
      </c>
      <c r="AL70" s="31">
        <v>34.03</v>
      </c>
      <c r="AM70" s="31">
        <v>32.45</v>
      </c>
      <c r="AN70" s="31">
        <v>33.15</v>
      </c>
      <c r="AO70" s="31">
        <v>33.26</v>
      </c>
      <c r="AP70" s="31">
        <v>33.37</v>
      </c>
      <c r="AQ70" s="31">
        <v>33.3</v>
      </c>
      <c r="AR70" s="31">
        <v>31.8</v>
      </c>
      <c r="AS70" s="31">
        <v>33.19</v>
      </c>
      <c r="AT70" s="31">
        <v>33.05</v>
      </c>
      <c r="AU70" s="137">
        <f t="shared" si="4"/>
        <v>32.99136363636364</v>
      </c>
    </row>
    <row r="71" spans="1:47" ht="27" customHeight="1">
      <c r="A71" s="55">
        <f t="shared" si="5"/>
        <v>64</v>
      </c>
      <c r="B71" s="26" t="s">
        <v>207</v>
      </c>
      <c r="C71" s="31" t="s">
        <v>52</v>
      </c>
      <c r="D71" s="31" t="s">
        <v>52</v>
      </c>
      <c r="E71" s="31" t="s">
        <v>52</v>
      </c>
      <c r="F71" s="31" t="s">
        <v>52</v>
      </c>
      <c r="G71" s="31" t="s">
        <v>52</v>
      </c>
      <c r="H71" s="31" t="s">
        <v>52</v>
      </c>
      <c r="I71" s="31" t="s">
        <v>52</v>
      </c>
      <c r="J71" s="31" t="s">
        <v>52</v>
      </c>
      <c r="K71" s="31" t="s">
        <v>52</v>
      </c>
      <c r="L71" s="31" t="s">
        <v>52</v>
      </c>
      <c r="M71" s="31" t="s">
        <v>52</v>
      </c>
      <c r="N71" s="31" t="s">
        <v>52</v>
      </c>
      <c r="O71" s="31" t="s">
        <v>52</v>
      </c>
      <c r="P71" s="31" t="s">
        <v>52</v>
      </c>
      <c r="Q71" s="31" t="s">
        <v>52</v>
      </c>
      <c r="R71" s="31" t="s">
        <v>52</v>
      </c>
      <c r="S71" s="31" t="s">
        <v>52</v>
      </c>
      <c r="T71" s="31" t="s">
        <v>52</v>
      </c>
      <c r="U71" s="31" t="s">
        <v>52</v>
      </c>
      <c r="V71" s="31" t="s">
        <v>52</v>
      </c>
      <c r="W71" s="31" t="s">
        <v>52</v>
      </c>
      <c r="X71" s="31" t="s">
        <v>52</v>
      </c>
      <c r="Y71" s="31" t="s">
        <v>52</v>
      </c>
      <c r="Z71" s="31" t="s">
        <v>52</v>
      </c>
      <c r="AA71" s="31" t="s">
        <v>52</v>
      </c>
      <c r="AB71" s="31" t="s">
        <v>52</v>
      </c>
      <c r="AC71" s="31" t="s">
        <v>52</v>
      </c>
      <c r="AD71" s="31" t="s">
        <v>52</v>
      </c>
      <c r="AE71" s="31" t="s">
        <v>52</v>
      </c>
      <c r="AF71" s="31" t="s">
        <v>52</v>
      </c>
      <c r="AG71" s="31" t="s">
        <v>52</v>
      </c>
      <c r="AH71" s="31" t="s">
        <v>52</v>
      </c>
      <c r="AI71" s="31" t="s">
        <v>52</v>
      </c>
      <c r="AJ71" s="31" t="s">
        <v>52</v>
      </c>
      <c r="AK71" s="31" t="s">
        <v>52</v>
      </c>
      <c r="AL71" s="31" t="s">
        <v>52</v>
      </c>
      <c r="AM71" s="31" t="s">
        <v>52</v>
      </c>
      <c r="AN71" s="31" t="s">
        <v>52</v>
      </c>
      <c r="AO71" s="31" t="s">
        <v>52</v>
      </c>
      <c r="AP71" s="31" t="s">
        <v>52</v>
      </c>
      <c r="AQ71" s="31" t="s">
        <v>52</v>
      </c>
      <c r="AR71" s="31" t="s">
        <v>52</v>
      </c>
      <c r="AS71" s="31" t="s">
        <v>52</v>
      </c>
      <c r="AT71" s="31" t="s">
        <v>52</v>
      </c>
      <c r="AU71" s="31" t="s">
        <v>52</v>
      </c>
    </row>
    <row r="72" spans="1:47" ht="14.25" customHeight="1">
      <c r="A72" s="55">
        <f t="shared" si="5"/>
        <v>65</v>
      </c>
      <c r="B72" s="29" t="s">
        <v>181</v>
      </c>
      <c r="C72" s="31" t="s">
        <v>52</v>
      </c>
      <c r="D72" s="31" t="str">
        <f>'[3]2'!I46</f>
        <v>-</v>
      </c>
      <c r="E72" s="31" t="str">
        <f>'[3]3'!I46</f>
        <v>-</v>
      </c>
      <c r="F72" s="31" t="str">
        <f>'[3]4'!I46</f>
        <v>-</v>
      </c>
      <c r="G72" s="31" t="str">
        <f>'[3]5'!J43</f>
        <v>-</v>
      </c>
      <c r="H72" s="31" t="str">
        <f>'[3]6'!I46</f>
        <v>-</v>
      </c>
      <c r="I72" s="31" t="str">
        <f>'[3]7'!I46</f>
        <v>-</v>
      </c>
      <c r="J72" s="31" t="str">
        <f>'[3]8'!I43</f>
        <v>-</v>
      </c>
      <c r="K72" s="31" t="str">
        <f>'[3]9'!I44</f>
        <v>-</v>
      </c>
      <c r="L72" s="31" t="str">
        <f>'[3]10'!I46</f>
        <v> -</v>
      </c>
      <c r="M72" s="31" t="str">
        <f>'[3]11'!I46</f>
        <v>-</v>
      </c>
      <c r="N72" s="31" t="str">
        <f>'[3]12'!I46</f>
        <v>-</v>
      </c>
      <c r="O72" s="31" t="str">
        <f>'[3]13'!I46</f>
        <v>-</v>
      </c>
      <c r="P72" s="31" t="str">
        <f>'[3]14'!I46</f>
        <v>-</v>
      </c>
      <c r="Q72" s="31" t="str">
        <f>'[3]15'!I46</f>
        <v>-</v>
      </c>
      <c r="R72" s="31" t="str">
        <f>'[3]16'!I46</f>
        <v>-</v>
      </c>
      <c r="S72" s="31" t="str">
        <f>'[3]17'!I46</f>
        <v>-</v>
      </c>
      <c r="T72" s="31" t="str">
        <f>'[3]18'!I46</f>
        <v>  - </v>
      </c>
      <c r="U72" s="31" t="str">
        <f>'[3]19'!I46</f>
        <v>-</v>
      </c>
      <c r="V72" s="31" t="str">
        <f>'[3]20'!I46</f>
        <v>-</v>
      </c>
      <c r="W72" s="31" t="str">
        <f>'[3]21'!I46</f>
        <v> -</v>
      </c>
      <c r="X72" s="31" t="str">
        <f>'[3]22'!I46</f>
        <v>-</v>
      </c>
      <c r="Y72" s="31" t="str">
        <f>'[3]23'!I43</f>
        <v>-</v>
      </c>
      <c r="Z72" s="31" t="str">
        <f>'[3]24'!I46</f>
        <v>-</v>
      </c>
      <c r="AA72" s="31" t="str">
        <f>'[3]25'!I43</f>
        <v> -</v>
      </c>
      <c r="AB72" s="31" t="str">
        <f>'[3]26'!I43</f>
        <v>-</v>
      </c>
      <c r="AC72" s="31" t="str">
        <f>'[3]27'!I46</f>
        <v>-</v>
      </c>
      <c r="AD72" s="31" t="str">
        <f>'[3]28'!I46</f>
        <v>-</v>
      </c>
      <c r="AE72" s="31" t="str">
        <f>'[3]29'!I46</f>
        <v>-</v>
      </c>
      <c r="AF72" s="31" t="str">
        <f>'[3]30'!I46</f>
        <v>-</v>
      </c>
      <c r="AG72" s="31" t="str">
        <f>'[3]31'!I43</f>
        <v>-</v>
      </c>
      <c r="AH72" s="31" t="str">
        <f>'[3]32'!I46</f>
        <v>-</v>
      </c>
      <c r="AI72" s="31" t="str">
        <f>'[3]33'!I46</f>
        <v>-</v>
      </c>
      <c r="AJ72" s="31" t="str">
        <f>'[3]34'!I46</f>
        <v> -</v>
      </c>
      <c r="AK72" s="31" t="str">
        <f>'[3]35'!I46</f>
        <v>-</v>
      </c>
      <c r="AL72" s="31" t="str">
        <f>'[3]36'!I44</f>
        <v>-</v>
      </c>
      <c r="AM72" s="31" t="str">
        <f>'[3]37'!I46</f>
        <v>-</v>
      </c>
      <c r="AN72" s="31" t="str">
        <f>'[3]38'!I46</f>
        <v>-</v>
      </c>
      <c r="AO72" s="31" t="str">
        <f>'[3]39'!I45</f>
        <v>-</v>
      </c>
      <c r="AP72" s="31" t="str">
        <f>'[3]40'!I46</f>
        <v>-</v>
      </c>
      <c r="AQ72" s="31" t="str">
        <f>'[3]41'!I46</f>
        <v>-</v>
      </c>
      <c r="AR72" s="31" t="str">
        <f>'[3]42'!I46</f>
        <v>-</v>
      </c>
      <c r="AS72" s="31" t="str">
        <f>'[3]43'!I46</f>
        <v>-</v>
      </c>
      <c r="AT72" s="31" t="str">
        <f>'[3]44'!I45</f>
        <v> -</v>
      </c>
      <c r="AU72" s="11" t="s">
        <v>52</v>
      </c>
    </row>
    <row r="73" spans="1:47" ht="14.25" customHeight="1">
      <c r="A73" s="55">
        <f t="shared" si="5"/>
        <v>66</v>
      </c>
      <c r="B73" s="29" t="s">
        <v>182</v>
      </c>
      <c r="C73" s="31" t="s">
        <v>52</v>
      </c>
      <c r="D73" s="31" t="str">
        <f>'[3]2'!I47</f>
        <v>-</v>
      </c>
      <c r="E73" s="31" t="str">
        <f>'[3]3'!I47</f>
        <v>-</v>
      </c>
      <c r="F73" s="31" t="str">
        <f>'[3]4'!I47</f>
        <v>-</v>
      </c>
      <c r="G73" s="31" t="str">
        <f>'[3]5'!J44</f>
        <v>-</v>
      </c>
      <c r="H73" s="31" t="str">
        <f>'[3]6'!I47</f>
        <v>-</v>
      </c>
      <c r="I73" s="31" t="str">
        <f>'[3]7'!I47</f>
        <v>-</v>
      </c>
      <c r="J73" s="31" t="str">
        <f>'[3]8'!I44</f>
        <v>-</v>
      </c>
      <c r="K73" s="31" t="str">
        <f>'[3]9'!I45</f>
        <v>-</v>
      </c>
      <c r="L73" s="31" t="str">
        <f>'[3]10'!I47</f>
        <v> -</v>
      </c>
      <c r="M73" s="31" t="str">
        <f>'[3]11'!I47</f>
        <v>-</v>
      </c>
      <c r="N73" s="31" t="str">
        <f>'[3]12'!I47</f>
        <v>-</v>
      </c>
      <c r="O73" s="31" t="str">
        <f>'[3]13'!I47</f>
        <v>-</v>
      </c>
      <c r="P73" s="31" t="str">
        <f>'[3]14'!I47</f>
        <v>-</v>
      </c>
      <c r="Q73" s="31" t="str">
        <f>'[3]15'!I47</f>
        <v>-</v>
      </c>
      <c r="R73" s="31" t="str">
        <f>'[3]16'!I47</f>
        <v>-</v>
      </c>
      <c r="S73" s="31" t="str">
        <f>'[3]17'!I47</f>
        <v>-</v>
      </c>
      <c r="T73" s="31" t="str">
        <f>'[3]18'!I47</f>
        <v>  - </v>
      </c>
      <c r="U73" s="31" t="str">
        <f>'[3]19'!I47</f>
        <v>-</v>
      </c>
      <c r="V73" s="31" t="str">
        <f>'[3]20'!I47</f>
        <v>-</v>
      </c>
      <c r="W73" s="31" t="str">
        <f>'[3]21'!I47</f>
        <v> -</v>
      </c>
      <c r="X73" s="31" t="str">
        <f>'[3]22'!I47</f>
        <v>-</v>
      </c>
      <c r="Y73" s="31" t="str">
        <f>'[3]23'!I44</f>
        <v>-</v>
      </c>
      <c r="Z73" s="31" t="str">
        <f>'[3]24'!I47</f>
        <v>-</v>
      </c>
      <c r="AA73" s="31" t="str">
        <f>'[3]25'!I44</f>
        <v> -</v>
      </c>
      <c r="AB73" s="31" t="str">
        <f>'[3]26'!I44</f>
        <v>-</v>
      </c>
      <c r="AC73" s="31" t="str">
        <f>'[3]27'!I47</f>
        <v>-</v>
      </c>
      <c r="AD73" s="31" t="str">
        <f>'[3]28'!I47</f>
        <v>-</v>
      </c>
      <c r="AE73" s="31" t="str">
        <f>'[3]29'!I47</f>
        <v>-</v>
      </c>
      <c r="AF73" s="31" t="str">
        <f>'[3]30'!I47</f>
        <v>-</v>
      </c>
      <c r="AG73" s="31" t="str">
        <f>'[3]31'!I44</f>
        <v>-</v>
      </c>
      <c r="AH73" s="31" t="str">
        <f>'[3]32'!I47</f>
        <v>-</v>
      </c>
      <c r="AI73" s="31" t="str">
        <f>'[3]33'!I47</f>
        <v>-</v>
      </c>
      <c r="AJ73" s="31" t="str">
        <f>'[3]34'!I47</f>
        <v> -</v>
      </c>
      <c r="AK73" s="31" t="str">
        <f>'[3]35'!I47</f>
        <v>-</v>
      </c>
      <c r="AL73" s="31" t="str">
        <f>'[3]36'!I45</f>
        <v>-</v>
      </c>
      <c r="AM73" s="31" t="str">
        <f>'[3]37'!I47</f>
        <v>-</v>
      </c>
      <c r="AN73" s="31" t="str">
        <f>'[3]38'!I47</f>
        <v>-</v>
      </c>
      <c r="AO73" s="31" t="str">
        <f>'[3]39'!I46</f>
        <v>-</v>
      </c>
      <c r="AP73" s="31" t="str">
        <f>'[3]40'!I47</f>
        <v>-</v>
      </c>
      <c r="AQ73" s="31" t="str">
        <f>'[3]41'!I47</f>
        <v>-</v>
      </c>
      <c r="AR73" s="31" t="str">
        <f>'[3]42'!I47</f>
        <v>-</v>
      </c>
      <c r="AS73" s="31" t="str">
        <f>'[3]43'!I47</f>
        <v>-</v>
      </c>
      <c r="AT73" s="31" t="str">
        <f>'[3]44'!I46</f>
        <v> - </v>
      </c>
      <c r="AU73" s="11" t="s">
        <v>52</v>
      </c>
    </row>
    <row r="74" spans="1:47" ht="14.25" customHeight="1">
      <c r="A74" s="55">
        <f t="shared" si="5"/>
        <v>67</v>
      </c>
      <c r="B74" s="29" t="s">
        <v>183</v>
      </c>
      <c r="C74" s="31" t="s">
        <v>52</v>
      </c>
      <c r="D74" s="31" t="str">
        <f>'[3]2'!I48</f>
        <v>-</v>
      </c>
      <c r="E74" s="31" t="str">
        <f>'[3]3'!I48</f>
        <v>-</v>
      </c>
      <c r="F74" s="142" t="str">
        <f>'[3]4'!I48</f>
        <v>-</v>
      </c>
      <c r="G74" s="31" t="str">
        <f>'[3]5'!J45</f>
        <v>-</v>
      </c>
      <c r="H74" s="31" t="str">
        <f>'[3]6'!I48</f>
        <v>-</v>
      </c>
      <c r="I74" s="31" t="str">
        <f>'[3]7'!I48</f>
        <v>-</v>
      </c>
      <c r="J74" s="31" t="str">
        <f>'[3]8'!I45</f>
        <v>-</v>
      </c>
      <c r="K74" s="31" t="str">
        <f>'[3]9'!I46</f>
        <v>-</v>
      </c>
      <c r="L74" s="31" t="str">
        <f>'[3]10'!I48</f>
        <v> -</v>
      </c>
      <c r="M74" s="31" t="str">
        <f>'[3]11'!I48</f>
        <v>-</v>
      </c>
      <c r="N74" s="31" t="str">
        <f>'[3]12'!I48</f>
        <v>-</v>
      </c>
      <c r="O74" s="31" t="str">
        <f>'[3]13'!I48</f>
        <v>-</v>
      </c>
      <c r="P74" s="31" t="str">
        <f>'[3]14'!I48</f>
        <v>-</v>
      </c>
      <c r="Q74" s="31" t="str">
        <f>'[3]15'!I48</f>
        <v>-</v>
      </c>
      <c r="R74" s="31" t="str">
        <f>'[3]16'!I48</f>
        <v>-</v>
      </c>
      <c r="S74" s="31" t="str">
        <f>'[3]17'!I48</f>
        <v>-</v>
      </c>
      <c r="T74" s="31" t="str">
        <f>'[3]18'!I48</f>
        <v>  - </v>
      </c>
      <c r="U74" s="31" t="str">
        <f>'[3]19'!I48</f>
        <v>-</v>
      </c>
      <c r="V74" s="31" t="str">
        <f>'[3]20'!I48</f>
        <v>-</v>
      </c>
      <c r="W74" s="31" t="str">
        <f>'[3]21'!I48</f>
        <v> -</v>
      </c>
      <c r="X74" s="31" t="str">
        <f>'[3]22'!I48</f>
        <v>-</v>
      </c>
      <c r="Y74" s="31" t="str">
        <f>'[3]23'!I45</f>
        <v>-</v>
      </c>
      <c r="Z74" s="31" t="str">
        <f>'[3]24'!I48</f>
        <v>-</v>
      </c>
      <c r="AA74" s="31" t="str">
        <f>'[3]25'!I45</f>
        <v> -</v>
      </c>
      <c r="AB74" s="31" t="str">
        <f>'[3]26'!I45</f>
        <v>-</v>
      </c>
      <c r="AC74" s="31" t="str">
        <f>'[3]27'!I48</f>
        <v>-</v>
      </c>
      <c r="AD74" s="31" t="str">
        <f>'[3]28'!I48</f>
        <v>-</v>
      </c>
      <c r="AE74" s="31" t="str">
        <f>'[3]29'!I48</f>
        <v>-</v>
      </c>
      <c r="AF74" s="31" t="str">
        <f>'[3]30'!I48</f>
        <v>-</v>
      </c>
      <c r="AG74" s="31" t="str">
        <f>'[3]31'!I45</f>
        <v>-</v>
      </c>
      <c r="AH74" s="31" t="str">
        <f>'[3]32'!I48</f>
        <v>-</v>
      </c>
      <c r="AI74" s="31" t="str">
        <f>'[3]33'!I48</f>
        <v>-</v>
      </c>
      <c r="AJ74" s="31" t="str">
        <f>'[3]34'!I48</f>
        <v> -</v>
      </c>
      <c r="AK74" s="31" t="str">
        <f>'[3]35'!I48</f>
        <v>-</v>
      </c>
      <c r="AL74" s="31" t="str">
        <f>'[3]36'!I46</f>
        <v>-</v>
      </c>
      <c r="AM74" s="31" t="str">
        <f>'[3]37'!I48</f>
        <v>-</v>
      </c>
      <c r="AN74" s="31" t="str">
        <f>'[3]38'!I48</f>
        <v>-</v>
      </c>
      <c r="AO74" s="31" t="str">
        <f>'[3]39'!I47</f>
        <v>-</v>
      </c>
      <c r="AP74" s="31" t="str">
        <f>'[3]40'!I48</f>
        <v>-</v>
      </c>
      <c r="AQ74" s="31" t="str">
        <f>'[3]41'!I48</f>
        <v>-</v>
      </c>
      <c r="AR74" s="31" t="str">
        <f>'[3]42'!I48</f>
        <v>-</v>
      </c>
      <c r="AS74" s="31" t="str">
        <f>'[3]43'!I48</f>
        <v>-</v>
      </c>
      <c r="AT74" s="31" t="str">
        <f>'[3]44'!I47</f>
        <v> -</v>
      </c>
      <c r="AU74" s="11" t="s">
        <v>52</v>
      </c>
    </row>
    <row r="75" spans="1:47" ht="12.75">
      <c r="A75" s="55">
        <f t="shared" si="5"/>
        <v>68</v>
      </c>
      <c r="B75" s="37" t="s">
        <v>184</v>
      </c>
      <c r="C75" s="31" t="s">
        <v>52</v>
      </c>
      <c r="D75" s="31" t="str">
        <f>'[3]2'!I49</f>
        <v>-</v>
      </c>
      <c r="E75" s="31" t="str">
        <f>'[3]3'!I49</f>
        <v>-</v>
      </c>
      <c r="F75" s="31" t="str">
        <f>'[3]4'!I49</f>
        <v>-</v>
      </c>
      <c r="G75" s="31">
        <f>'[3]5'!J46</f>
        <v>38.5</v>
      </c>
      <c r="H75" s="31">
        <f>'[3]6'!I49</f>
        <v>70</v>
      </c>
      <c r="I75" s="31" t="str">
        <f>'[3]7'!I49</f>
        <v>-</v>
      </c>
      <c r="J75" s="31">
        <f>'[3]8'!I46</f>
        <v>32</v>
      </c>
      <c r="K75" s="31" t="str">
        <f>'[3]9'!I47</f>
        <v>-</v>
      </c>
      <c r="L75" s="31" t="str">
        <f>'[3]10'!I49</f>
        <v> -</v>
      </c>
      <c r="M75" s="31" t="str">
        <f>'[3]11'!I49</f>
        <v>-</v>
      </c>
      <c r="N75" s="31" t="str">
        <f>'[3]12'!I49</f>
        <v>-</v>
      </c>
      <c r="O75" s="31" t="str">
        <f>'[3]13'!I49</f>
        <v>-</v>
      </c>
      <c r="P75" s="31" t="str">
        <f>'[3]14'!I49</f>
        <v>-</v>
      </c>
      <c r="Q75" s="31" t="str">
        <f>'[3]15'!I49</f>
        <v>-</v>
      </c>
      <c r="R75" s="31" t="str">
        <f>'[3]16'!I49</f>
        <v>-</v>
      </c>
      <c r="S75" s="31" t="str">
        <f>'[3]17'!I49</f>
        <v>-</v>
      </c>
      <c r="T75" s="31" t="str">
        <f>'[3]18'!I49</f>
        <v>  - </v>
      </c>
      <c r="U75" s="31" t="str">
        <f>'[3]19'!I49</f>
        <v>-</v>
      </c>
      <c r="V75" s="31" t="str">
        <f>'[3]20'!I49</f>
        <v>-</v>
      </c>
      <c r="W75" s="31" t="str">
        <f>'[3]21'!I49</f>
        <v> -</v>
      </c>
      <c r="X75" s="31" t="str">
        <f>'[3]22'!I49</f>
        <v>-</v>
      </c>
      <c r="Y75" s="31" t="str">
        <f>'[3]23'!I46</f>
        <v>-</v>
      </c>
      <c r="Z75" s="31" t="str">
        <f>'[3]24'!I49</f>
        <v>-</v>
      </c>
      <c r="AA75" s="31">
        <f>'[3]25'!I46</f>
        <v>66.67</v>
      </c>
      <c r="AB75" s="31" t="str">
        <f>'[3]26'!I46</f>
        <v>-</v>
      </c>
      <c r="AC75" s="31" t="str">
        <f>'[3]27'!I49</f>
        <v>-</v>
      </c>
      <c r="AD75" s="31" t="str">
        <f>'[3]28'!I49</f>
        <v>-</v>
      </c>
      <c r="AE75" s="31" t="str">
        <f>'[3]29'!I49</f>
        <v>-</v>
      </c>
      <c r="AF75" s="31" t="str">
        <f>'[3]30'!I49</f>
        <v>-</v>
      </c>
      <c r="AG75" s="31" t="str">
        <f>'[3]31'!I46</f>
        <v>-</v>
      </c>
      <c r="AH75" s="31" t="str">
        <f>'[3]32'!I49</f>
        <v>-</v>
      </c>
      <c r="AI75" s="31" t="str">
        <f>'[3]33'!I49</f>
        <v>-</v>
      </c>
      <c r="AJ75" s="31" t="str">
        <f>'[3]34'!I49</f>
        <v> -</v>
      </c>
      <c r="AK75" s="31" t="str">
        <f>'[3]35'!I49</f>
        <v>-</v>
      </c>
      <c r="AL75" s="31" t="str">
        <f>'[3]36'!I47</f>
        <v>-</v>
      </c>
      <c r="AM75" s="31" t="str">
        <f>'[3]37'!I49</f>
        <v>-</v>
      </c>
      <c r="AN75" s="31" t="str">
        <f>'[3]38'!I49</f>
        <v>-</v>
      </c>
      <c r="AO75" s="31" t="str">
        <f>'[3]39'!I48</f>
        <v>-</v>
      </c>
      <c r="AP75" s="31" t="str">
        <f>'[3]40'!I49</f>
        <v>-</v>
      </c>
      <c r="AQ75" s="31" t="str">
        <f>'[3]41'!I49</f>
        <v>-</v>
      </c>
      <c r="AR75" s="31" t="str">
        <f>'[3]42'!I49</f>
        <v>-</v>
      </c>
      <c r="AS75" s="31" t="str">
        <f>'[3]43'!I49</f>
        <v>-</v>
      </c>
      <c r="AT75" s="31" t="str">
        <f>'[3]44'!I48</f>
        <v> - </v>
      </c>
      <c r="AU75" s="137">
        <f>AVERAGE(C75:AT75)</f>
        <v>51.792500000000004</v>
      </c>
    </row>
    <row r="76" spans="1:47" ht="18" customHeight="1">
      <c r="A76" s="55">
        <f t="shared" si="5"/>
        <v>69</v>
      </c>
      <c r="B76" s="116" t="s">
        <v>62</v>
      </c>
      <c r="C76" s="31">
        <v>45</v>
      </c>
      <c r="D76" s="31" t="str">
        <f>'[3]2'!I50</f>
        <v>-</v>
      </c>
      <c r="E76" s="31">
        <f>'[3]3'!I50</f>
        <v>31.5</v>
      </c>
      <c r="F76" s="31">
        <f>'[3]4'!I50</f>
        <v>50</v>
      </c>
      <c r="G76" s="31">
        <f>'[3]5'!J47</f>
        <v>48.8</v>
      </c>
      <c r="H76" s="31">
        <f>'[3]6'!I50</f>
        <v>40</v>
      </c>
      <c r="I76" s="31" t="str">
        <f>'[3]7'!I50</f>
        <v>-</v>
      </c>
      <c r="J76" s="31">
        <f>'[3]8'!I47</f>
        <v>145</v>
      </c>
      <c r="K76" s="31">
        <f>'[3]9'!I48</f>
        <v>52</v>
      </c>
      <c r="L76" s="31">
        <f>'[3]10'!I50</f>
        <v>33</v>
      </c>
      <c r="M76" s="31">
        <f>'[3]11'!I50</f>
        <v>38</v>
      </c>
      <c r="N76" s="31" t="str">
        <f>'[3]12'!I50</f>
        <v>-</v>
      </c>
      <c r="O76" s="31" t="str">
        <f>'[3]13'!I50</f>
        <v>-</v>
      </c>
      <c r="P76" s="31">
        <f>'[3]14'!I50</f>
        <v>40</v>
      </c>
      <c r="Q76" s="31" t="str">
        <f>'[3]15'!I50</f>
        <v>-</v>
      </c>
      <c r="R76" s="31" t="str">
        <f>'[3]16'!I50</f>
        <v>-</v>
      </c>
      <c r="S76" s="31" t="str">
        <f>'[3]17'!I50</f>
        <v>-</v>
      </c>
      <c r="T76" s="31" t="str">
        <f>'[3]18'!I50</f>
        <v>  - </v>
      </c>
      <c r="U76" s="31" t="str">
        <f>'[3]19'!I50</f>
        <v>-</v>
      </c>
      <c r="V76" s="31" t="str">
        <f>'[3]20'!I50</f>
        <v>-</v>
      </c>
      <c r="W76" s="31" t="str">
        <f>'[3]21'!I50</f>
        <v> -</v>
      </c>
      <c r="X76" s="31">
        <f>'[3]22'!I50</f>
        <v>45</v>
      </c>
      <c r="Y76" s="31" t="str">
        <f>'[3]23'!I47</f>
        <v>-</v>
      </c>
      <c r="Z76" s="31" t="str">
        <f>'[3]24'!I50</f>
        <v>-</v>
      </c>
      <c r="AA76" s="31">
        <f>'[3]25'!I47</f>
        <v>38.33</v>
      </c>
      <c r="AB76" s="31">
        <f>'[3]26'!I47</f>
        <v>50</v>
      </c>
      <c r="AC76" s="31" t="str">
        <f>'[3]27'!I50</f>
        <v>-</v>
      </c>
      <c r="AD76" s="31" t="str">
        <f>'[3]28'!I50</f>
        <v>-</v>
      </c>
      <c r="AE76" s="31" t="str">
        <f>'[3]29'!I50</f>
        <v>-</v>
      </c>
      <c r="AF76" s="31" t="str">
        <f>'[3]30'!I50</f>
        <v>-</v>
      </c>
      <c r="AG76" s="31" t="str">
        <f>'[3]31'!I47</f>
        <v> -</v>
      </c>
      <c r="AH76" s="31">
        <f>'[3]32'!I50</f>
        <v>60</v>
      </c>
      <c r="AI76" s="31" t="str">
        <f>'[3]33'!I50</f>
        <v>-</v>
      </c>
      <c r="AJ76" s="31">
        <f>'[3]34'!I50</f>
        <v>40</v>
      </c>
      <c r="AK76" s="31" t="str">
        <f>'[3]35'!I50</f>
        <v>-</v>
      </c>
      <c r="AL76" s="31" t="str">
        <f>'[3]36'!I48</f>
        <v>-</v>
      </c>
      <c r="AM76" s="31" t="str">
        <f>'[3]37'!I50</f>
        <v>-</v>
      </c>
      <c r="AN76" s="31" t="str">
        <f>'[3]38'!I50</f>
        <v>-</v>
      </c>
      <c r="AO76" s="31" t="str">
        <f>'[3]39'!I49</f>
        <v>-</v>
      </c>
      <c r="AP76" s="31" t="str">
        <f>'[3]40'!I50</f>
        <v>-</v>
      </c>
      <c r="AQ76" s="31" t="str">
        <f>'[3]41'!I50</f>
        <v>-</v>
      </c>
      <c r="AR76" s="31" t="str">
        <f>'[3]42'!I50</f>
        <v>-</v>
      </c>
      <c r="AS76" s="31" t="str">
        <f>'[3]43'!I50</f>
        <v>-</v>
      </c>
      <c r="AT76" s="31" t="str">
        <f>'[3]44'!I49</f>
        <v> -</v>
      </c>
      <c r="AU76" s="137">
        <f>AVERAGE(C76:AT76)</f>
        <v>50.442</v>
      </c>
    </row>
    <row r="77" spans="1:47" ht="15.75" customHeight="1">
      <c r="A77" s="42"/>
      <c r="B77" s="116" t="s">
        <v>64</v>
      </c>
      <c r="C77" s="31">
        <v>0.5</v>
      </c>
      <c r="D77" s="31" t="str">
        <f>'[3]2'!I51</f>
        <v>-</v>
      </c>
      <c r="E77" s="31">
        <f>'[3]3'!I51</f>
        <v>0.5</v>
      </c>
      <c r="F77" s="31">
        <f>'[3]4'!I51</f>
        <v>0.5</v>
      </c>
      <c r="G77" s="31">
        <f>'[3]5'!J48</f>
        <v>0.5</v>
      </c>
      <c r="H77" s="31">
        <f>'[3]6'!I51</f>
        <v>0.5</v>
      </c>
      <c r="I77" s="31" t="str">
        <f>'[3]7'!I51</f>
        <v>-</v>
      </c>
      <c r="J77" s="31">
        <f>'[3]8'!I48</f>
        <v>1</v>
      </c>
      <c r="K77" s="31">
        <f>'[3]9'!I49</f>
        <v>0.5</v>
      </c>
      <c r="L77" s="31">
        <f>'[3]10'!I51</f>
        <v>0.5</v>
      </c>
      <c r="M77" s="31">
        <f>'[3]11'!I51</f>
        <v>0.5</v>
      </c>
      <c r="N77" s="31" t="str">
        <f>'[3]12'!I51</f>
        <v>-</v>
      </c>
      <c r="O77" s="31" t="str">
        <f>'[3]13'!I51</f>
        <v>-</v>
      </c>
      <c r="P77" s="31">
        <f>'[3]14'!I51</f>
        <v>0.5</v>
      </c>
      <c r="Q77" s="31" t="str">
        <f>'[3]15'!I51</f>
        <v>-</v>
      </c>
      <c r="R77" s="31" t="str">
        <f>'[3]16'!I51</f>
        <v>-</v>
      </c>
      <c r="S77" s="31" t="str">
        <f>'[3]17'!I51</f>
        <v>-</v>
      </c>
      <c r="T77" s="31" t="str">
        <f>'[3]18'!I51</f>
        <v>  - </v>
      </c>
      <c r="U77" s="31" t="str">
        <f>'[3]19'!I51</f>
        <v>-</v>
      </c>
      <c r="V77" s="31" t="str">
        <f>'[3]20'!I51</f>
        <v>-</v>
      </c>
      <c r="W77" s="31" t="str">
        <f>'[3]21'!I51</f>
        <v> -</v>
      </c>
      <c r="X77" s="31">
        <f>'[3]22'!I51</f>
        <v>0.5</v>
      </c>
      <c r="Y77" s="31" t="str">
        <f>'[3]23'!I48</f>
        <v>-</v>
      </c>
      <c r="Z77" s="31" t="str">
        <f>'[3]24'!I51</f>
        <v>-</v>
      </c>
      <c r="AA77" s="31">
        <f>'[3]25'!I48</f>
        <v>0.5</v>
      </c>
      <c r="AB77" s="31">
        <f>'[3]26'!I48</f>
        <v>1</v>
      </c>
      <c r="AC77" s="31" t="str">
        <f>'[3]27'!I51</f>
        <v>-</v>
      </c>
      <c r="AD77" s="31" t="str">
        <f>'[3]28'!I51</f>
        <v>-</v>
      </c>
      <c r="AE77" s="31" t="str">
        <f>'[3]29'!I51</f>
        <v>-</v>
      </c>
      <c r="AF77" s="31" t="str">
        <f>'[3]30'!I51</f>
        <v>-</v>
      </c>
      <c r="AG77" s="31" t="str">
        <f>'[3]31'!I48</f>
        <v> -</v>
      </c>
      <c r="AH77" s="31">
        <f>'[3]32'!I51</f>
        <v>0.5</v>
      </c>
      <c r="AI77" s="31" t="str">
        <f>'[3]33'!I51</f>
        <v>-</v>
      </c>
      <c r="AJ77" s="31">
        <f>'[3]34'!I51</f>
        <v>0.5</v>
      </c>
      <c r="AK77" s="31" t="str">
        <f>'[3]35'!I51</f>
        <v>-</v>
      </c>
      <c r="AL77" s="31" t="str">
        <f>'[3]36'!I49</f>
        <v>-</v>
      </c>
      <c r="AM77" s="31" t="str">
        <f>'[3]37'!I51</f>
        <v>-</v>
      </c>
      <c r="AN77" s="31" t="str">
        <f>'[3]38'!I51</f>
        <v>-</v>
      </c>
      <c r="AO77" s="31" t="str">
        <f>'[3]39'!I50</f>
        <v>-</v>
      </c>
      <c r="AP77" s="31" t="str">
        <f>'[3]40'!I51</f>
        <v>-</v>
      </c>
      <c r="AQ77" s="31" t="str">
        <f>'[3]41'!I51</f>
        <v>-</v>
      </c>
      <c r="AR77" s="31" t="str">
        <f>'[3]42'!I51</f>
        <v>-</v>
      </c>
      <c r="AS77" s="31" t="str">
        <f>'[3]43'!I51</f>
        <v>-</v>
      </c>
      <c r="AT77" s="31" t="str">
        <f>'[3]44'!I50</f>
        <v> - </v>
      </c>
      <c r="AU77" s="11">
        <f>AVERAGE(C77:AT77)</f>
        <v>0.5666666666666667</v>
      </c>
    </row>
    <row r="78" spans="1:47" ht="24" customHeight="1">
      <c r="A78" s="143" t="s">
        <v>66</v>
      </c>
      <c r="B78" s="7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11"/>
    </row>
    <row r="79" spans="1:47" ht="14.25" customHeight="1">
      <c r="A79" s="42">
        <f>A76+1</f>
        <v>70</v>
      </c>
      <c r="B79" s="37" t="s">
        <v>185</v>
      </c>
      <c r="C79" s="144">
        <v>8500</v>
      </c>
      <c r="D79" s="56" t="str">
        <f>'[3]2'!I53</f>
        <v>-</v>
      </c>
      <c r="E79" s="56" t="s">
        <v>52</v>
      </c>
      <c r="F79" s="56" t="str">
        <f>'[3]4'!I53</f>
        <v>-</v>
      </c>
      <c r="G79" s="56">
        <v>5257</v>
      </c>
      <c r="H79" s="56" t="s">
        <v>52</v>
      </c>
      <c r="I79" s="56" t="s">
        <v>186</v>
      </c>
      <c r="J79" s="56" t="str">
        <f>'[3]8'!I50</f>
        <v>-</v>
      </c>
      <c r="K79" s="144" t="s">
        <v>52</v>
      </c>
      <c r="L79" s="56" t="str">
        <f>'[3]10'!I53</f>
        <v> -</v>
      </c>
      <c r="M79" s="144" t="s">
        <v>52</v>
      </c>
      <c r="N79" s="56" t="str">
        <f>'[3]12'!I53</f>
        <v>-</v>
      </c>
      <c r="O79" s="56" t="str">
        <f>'[3]13'!I53</f>
        <v>-</v>
      </c>
      <c r="P79" s="56" t="str">
        <f>'[3]14'!I53</f>
        <v>-</v>
      </c>
      <c r="Q79" s="56">
        <v>5257</v>
      </c>
      <c r="R79" s="56">
        <v>5190</v>
      </c>
      <c r="S79" s="56">
        <v>6910</v>
      </c>
      <c r="T79" s="56" t="str">
        <f>'[3]18'!I53</f>
        <v>  - </v>
      </c>
      <c r="U79" s="56">
        <v>6500</v>
      </c>
      <c r="V79" s="56" t="s">
        <v>52</v>
      </c>
      <c r="W79" s="56" t="str">
        <f>'[3]21'!I53</f>
        <v> -</v>
      </c>
      <c r="X79" s="56" t="str">
        <f>'[3]22'!I53</f>
        <v>-</v>
      </c>
      <c r="Y79" s="56" t="s">
        <v>52</v>
      </c>
      <c r="Z79" s="56" t="str">
        <f>'[3]24'!I53</f>
        <v>-</v>
      </c>
      <c r="AA79" s="56">
        <v>6500</v>
      </c>
      <c r="AB79" s="56" t="str">
        <f>'[3]26'!I50</f>
        <v>-</v>
      </c>
      <c r="AC79" s="56" t="str">
        <f>'[3]27'!I53</f>
        <v>-</v>
      </c>
      <c r="AD79" s="56"/>
      <c r="AE79" s="56" t="str">
        <f>'[3]29'!I53</f>
        <v>-</v>
      </c>
      <c r="AF79" s="56">
        <v>5600</v>
      </c>
      <c r="AG79" s="56">
        <v>6700</v>
      </c>
      <c r="AH79" s="56">
        <v>7550</v>
      </c>
      <c r="AI79" s="56" t="str">
        <f>'[3]33'!I53</f>
        <v>-</v>
      </c>
      <c r="AJ79" s="56"/>
      <c r="AK79" s="56">
        <v>6358</v>
      </c>
      <c r="AL79" s="56">
        <v>6330</v>
      </c>
      <c r="AM79" s="56" t="str">
        <f>'[3]37'!I53</f>
        <v>-</v>
      </c>
      <c r="AN79" s="56" t="s">
        <v>52</v>
      </c>
      <c r="AO79" s="56" t="str">
        <f>'[3]39'!I52</f>
        <v>-</v>
      </c>
      <c r="AP79" s="56" t="s">
        <v>52</v>
      </c>
      <c r="AQ79" s="56" t="s">
        <v>52</v>
      </c>
      <c r="AR79" s="56" t="s">
        <v>52</v>
      </c>
      <c r="AS79" s="56">
        <v>5600</v>
      </c>
      <c r="AT79" s="56">
        <v>6330</v>
      </c>
      <c r="AU79" s="115">
        <f aca="true" t="shared" si="6" ref="AU79:AU85">AVERAGE(C79:AT79)</f>
        <v>6327.285714285715</v>
      </c>
    </row>
    <row r="80" spans="1:47" ht="15.75" customHeight="1">
      <c r="A80" s="8">
        <f aca="true" t="shared" si="7" ref="A80:A88">A79+1</f>
        <v>71</v>
      </c>
      <c r="B80" s="15" t="s">
        <v>187</v>
      </c>
      <c r="C80" s="145"/>
      <c r="D80" s="56" t="str">
        <f>'[3]2'!I54</f>
        <v>-</v>
      </c>
      <c r="E80" s="56" t="s">
        <v>52</v>
      </c>
      <c r="F80" s="56" t="str">
        <f>'[3]4'!I54</f>
        <v>-</v>
      </c>
      <c r="G80" s="56" t="s">
        <v>52</v>
      </c>
      <c r="H80" s="56" t="s">
        <v>52</v>
      </c>
      <c r="I80" s="56" t="s">
        <v>186</v>
      </c>
      <c r="J80" s="56" t="str">
        <f>'[3]8'!I51</f>
        <v>-</v>
      </c>
      <c r="K80" s="146" t="s">
        <v>52</v>
      </c>
      <c r="L80" s="56" t="str">
        <f>'[3]10'!I54</f>
        <v> -</v>
      </c>
      <c r="M80" s="146" t="s">
        <v>52</v>
      </c>
      <c r="N80" s="56" t="str">
        <f>'[3]12'!I54</f>
        <v>-</v>
      </c>
      <c r="O80" s="56" t="str">
        <f>'[3]13'!I54</f>
        <v>-</v>
      </c>
      <c r="P80" s="56" t="str">
        <f>'[3]14'!I54</f>
        <v>-</v>
      </c>
      <c r="Q80" s="56" t="s">
        <v>52</v>
      </c>
      <c r="R80" s="56" t="s">
        <v>52</v>
      </c>
      <c r="S80" s="56" t="s">
        <v>52</v>
      </c>
      <c r="T80" s="56" t="str">
        <f>'[3]18'!I54</f>
        <v>  - </v>
      </c>
      <c r="U80" s="56" t="s">
        <v>52</v>
      </c>
      <c r="V80" s="56" t="s">
        <v>52</v>
      </c>
      <c r="W80" s="56" t="str">
        <f>'[3]21'!I54</f>
        <v> -</v>
      </c>
      <c r="X80" s="56" t="str">
        <f>'[3]22'!I54</f>
        <v>-</v>
      </c>
      <c r="Y80" s="56" t="s">
        <v>52</v>
      </c>
      <c r="Z80" s="56" t="str">
        <f>'[3]24'!I54</f>
        <v>-</v>
      </c>
      <c r="AA80" s="56" t="s">
        <v>52</v>
      </c>
      <c r="AB80" s="56" t="str">
        <f>'[3]26'!I51</f>
        <v>-</v>
      </c>
      <c r="AC80" s="56" t="str">
        <f>'[3]27'!I54</f>
        <v>-</v>
      </c>
      <c r="AD80" s="56"/>
      <c r="AE80" s="56" t="str">
        <f>'[3]29'!I54</f>
        <v>-</v>
      </c>
      <c r="AF80" s="56"/>
      <c r="AG80" s="56"/>
      <c r="AH80" s="56"/>
      <c r="AI80" s="56" t="str">
        <f>'[3]33'!I54</f>
        <v>-</v>
      </c>
      <c r="AJ80" s="56"/>
      <c r="AK80" s="56">
        <v>6358</v>
      </c>
      <c r="AL80" s="56" t="s">
        <v>52</v>
      </c>
      <c r="AM80" s="56" t="str">
        <f>'[3]37'!I54</f>
        <v>-</v>
      </c>
      <c r="AN80" s="56" t="s">
        <v>52</v>
      </c>
      <c r="AO80" s="56" t="str">
        <f>'[3]39'!I53</f>
        <v>-</v>
      </c>
      <c r="AP80" s="56" t="s">
        <v>52</v>
      </c>
      <c r="AQ80" s="56" t="s">
        <v>52</v>
      </c>
      <c r="AR80" s="56" t="s">
        <v>52</v>
      </c>
      <c r="AS80" s="56">
        <v>7500</v>
      </c>
      <c r="AT80" s="56" t="s">
        <v>152</v>
      </c>
      <c r="AU80" s="115">
        <f t="shared" si="6"/>
        <v>6929</v>
      </c>
    </row>
    <row r="81" spans="1:47" ht="14.25" customHeight="1">
      <c r="A81" s="8">
        <f t="shared" si="7"/>
        <v>72</v>
      </c>
      <c r="B81" s="15" t="s">
        <v>188</v>
      </c>
      <c r="C81" s="145"/>
      <c r="D81" s="56" t="str">
        <f>'[3]2'!I55</f>
        <v>-</v>
      </c>
      <c r="E81" s="56" t="s">
        <v>52</v>
      </c>
      <c r="F81" s="56" t="str">
        <f>'[3]4'!I55</f>
        <v>-</v>
      </c>
      <c r="G81" s="56" t="s">
        <v>52</v>
      </c>
      <c r="H81" s="56" t="s">
        <v>52</v>
      </c>
      <c r="I81" s="56" t="s">
        <v>186</v>
      </c>
      <c r="J81" s="56" t="str">
        <f>'[3]8'!I52</f>
        <v>-</v>
      </c>
      <c r="K81" s="146" t="s">
        <v>52</v>
      </c>
      <c r="L81" s="56" t="str">
        <f>'[3]10'!I55</f>
        <v> -</v>
      </c>
      <c r="M81" s="146" t="s">
        <v>52</v>
      </c>
      <c r="N81" s="56" t="str">
        <f>'[3]12'!I55</f>
        <v>-</v>
      </c>
      <c r="O81" s="56" t="str">
        <f>'[3]13'!I55</f>
        <v>-</v>
      </c>
      <c r="P81" s="56" t="str">
        <f>'[3]14'!I55</f>
        <v>-</v>
      </c>
      <c r="Q81" s="56" t="s">
        <v>52</v>
      </c>
      <c r="R81" s="56" t="s">
        <v>52</v>
      </c>
      <c r="S81" s="56" t="s">
        <v>52</v>
      </c>
      <c r="T81" s="56" t="str">
        <f>'[3]18'!I55</f>
        <v>  - </v>
      </c>
      <c r="U81" s="56" t="s">
        <v>52</v>
      </c>
      <c r="V81" s="56" t="s">
        <v>52</v>
      </c>
      <c r="W81" s="56" t="str">
        <f>'[3]21'!I55</f>
        <v> -</v>
      </c>
      <c r="X81" s="56" t="str">
        <f>'[3]22'!I55</f>
        <v>-</v>
      </c>
      <c r="Y81" s="56" t="s">
        <v>52</v>
      </c>
      <c r="Z81" s="56" t="str">
        <f>'[3]24'!I55</f>
        <v>-</v>
      </c>
      <c r="AA81" s="56" t="s">
        <v>52</v>
      </c>
      <c r="AB81" s="56" t="str">
        <f>'[3]26'!I52</f>
        <v>-</v>
      </c>
      <c r="AC81" s="56" t="str">
        <f>'[3]27'!I55</f>
        <v>-</v>
      </c>
      <c r="AD81" s="56"/>
      <c r="AE81" s="56" t="str">
        <f>'[3]29'!I55</f>
        <v>-</v>
      </c>
      <c r="AF81" s="56"/>
      <c r="AG81" s="56"/>
      <c r="AH81" s="56"/>
      <c r="AI81" s="56" t="str">
        <f>'[3]33'!I55</f>
        <v>-</v>
      </c>
      <c r="AJ81" s="56"/>
      <c r="AK81" s="56" t="s">
        <v>52</v>
      </c>
      <c r="AL81" s="56" t="s">
        <v>52</v>
      </c>
      <c r="AM81" s="56" t="str">
        <f>'[3]37'!I55</f>
        <v>-</v>
      </c>
      <c r="AN81" s="56" t="s">
        <v>52</v>
      </c>
      <c r="AO81" s="56" t="str">
        <f>'[3]39'!I54</f>
        <v>-</v>
      </c>
      <c r="AP81" s="56" t="s">
        <v>52</v>
      </c>
      <c r="AQ81" s="56" t="s">
        <v>52</v>
      </c>
      <c r="AR81" s="56" t="s">
        <v>52</v>
      </c>
      <c r="AS81" s="56" t="s">
        <v>52</v>
      </c>
      <c r="AT81" s="56" t="s">
        <v>152</v>
      </c>
      <c r="AU81" s="115" t="s">
        <v>52</v>
      </c>
    </row>
    <row r="82" spans="1:47" ht="15.75" customHeight="1">
      <c r="A82" s="8">
        <f t="shared" si="7"/>
        <v>73</v>
      </c>
      <c r="B82" s="15" t="s">
        <v>189</v>
      </c>
      <c r="C82" s="145">
        <v>8500</v>
      </c>
      <c r="D82" s="56" t="str">
        <f>'[3]2'!I56</f>
        <v>-</v>
      </c>
      <c r="E82" s="56" t="s">
        <v>52</v>
      </c>
      <c r="F82" s="56" t="str">
        <f>'[3]4'!I56</f>
        <v>-</v>
      </c>
      <c r="G82" s="56">
        <v>8015</v>
      </c>
      <c r="H82" s="56">
        <v>7997</v>
      </c>
      <c r="I82" s="56">
        <v>8576</v>
      </c>
      <c r="J82" s="56" t="str">
        <f>'[3]8'!I53</f>
        <v>-</v>
      </c>
      <c r="K82" s="146" t="s">
        <v>52</v>
      </c>
      <c r="L82" s="56" t="str">
        <f>'[3]10'!I56</f>
        <v> -</v>
      </c>
      <c r="M82" s="146" t="s">
        <v>52</v>
      </c>
      <c r="N82" s="56" t="str">
        <f>'[3]12'!I56</f>
        <v>-</v>
      </c>
      <c r="O82" s="56" t="str">
        <f>'[3]13'!I56</f>
        <v>-</v>
      </c>
      <c r="P82" s="56" t="str">
        <f>'[3]14'!I56</f>
        <v>-</v>
      </c>
      <c r="Q82" s="56">
        <v>6630</v>
      </c>
      <c r="R82" s="56">
        <v>7630</v>
      </c>
      <c r="S82" s="56">
        <v>8260</v>
      </c>
      <c r="T82" s="56" t="str">
        <f>'[3]18'!I56</f>
        <v>  - </v>
      </c>
      <c r="U82" s="56">
        <v>8500</v>
      </c>
      <c r="V82" s="56" t="s">
        <v>52</v>
      </c>
      <c r="W82" s="56" t="str">
        <f>'[3]21'!I56</f>
        <v> -</v>
      </c>
      <c r="X82" s="56">
        <f>'[3]22'!I56</f>
        <v>7600</v>
      </c>
      <c r="Y82" s="56">
        <v>7997</v>
      </c>
      <c r="Z82" s="56" t="str">
        <f>'[3]24'!I56</f>
        <v>-</v>
      </c>
      <c r="AA82" s="56">
        <v>8200</v>
      </c>
      <c r="AB82" s="56" t="str">
        <f>'[3]26'!I53</f>
        <v>-</v>
      </c>
      <c r="AC82" s="56">
        <f>'[3]27'!I56</f>
        <v>8540</v>
      </c>
      <c r="AD82" s="56">
        <v>6800</v>
      </c>
      <c r="AE82" s="56" t="str">
        <f>'[3]29'!I56</f>
        <v>-</v>
      </c>
      <c r="AF82" s="56">
        <v>7500</v>
      </c>
      <c r="AG82" s="56">
        <v>9570</v>
      </c>
      <c r="AH82" s="56">
        <v>8750</v>
      </c>
      <c r="AI82" s="56" t="str">
        <f>'[3]33'!I56</f>
        <v>-</v>
      </c>
      <c r="AJ82" s="56">
        <v>7999</v>
      </c>
      <c r="AK82" s="56">
        <v>7988</v>
      </c>
      <c r="AL82" s="56">
        <v>8030</v>
      </c>
      <c r="AM82" s="56" t="str">
        <f>'[3]37'!I56</f>
        <v>-</v>
      </c>
      <c r="AN82" s="56">
        <v>8500</v>
      </c>
      <c r="AO82" s="56" t="s">
        <v>52</v>
      </c>
      <c r="AP82" s="56">
        <v>9840</v>
      </c>
      <c r="AQ82" s="56">
        <v>7400</v>
      </c>
      <c r="AR82" s="56" t="s">
        <v>52</v>
      </c>
      <c r="AS82" s="56">
        <v>6500</v>
      </c>
      <c r="AT82" s="56">
        <v>8030</v>
      </c>
      <c r="AU82" s="115">
        <f t="shared" si="6"/>
        <v>8056.333333333333</v>
      </c>
    </row>
    <row r="83" spans="1:47" ht="14.25" customHeight="1">
      <c r="A83" s="8">
        <f t="shared" si="7"/>
        <v>74</v>
      </c>
      <c r="B83" s="15" t="s">
        <v>190</v>
      </c>
      <c r="C83" s="145">
        <v>9925</v>
      </c>
      <c r="D83" s="56" t="str">
        <f>'[3]2'!I57</f>
        <v>-</v>
      </c>
      <c r="E83" s="56" t="s">
        <v>52</v>
      </c>
      <c r="F83" s="56" t="str">
        <f>'[3]4'!I57</f>
        <v>-</v>
      </c>
      <c r="G83" s="56">
        <v>8967.67</v>
      </c>
      <c r="H83" s="56" t="s">
        <v>52</v>
      </c>
      <c r="I83" s="56">
        <v>8876</v>
      </c>
      <c r="J83" s="56" t="str">
        <f>'[3]8'!I54</f>
        <v>-</v>
      </c>
      <c r="K83" s="146" t="s">
        <v>52</v>
      </c>
      <c r="L83" s="56" t="str">
        <f>'[3]10'!I57</f>
        <v> -</v>
      </c>
      <c r="M83" s="146">
        <v>8945</v>
      </c>
      <c r="N83" s="56" t="str">
        <f>'[3]12'!I57</f>
        <v>-</v>
      </c>
      <c r="O83" s="56" t="str">
        <f>'[3]13'!I57</f>
        <v>-</v>
      </c>
      <c r="P83" s="56" t="str">
        <f>'[3]14'!I57</f>
        <v>-</v>
      </c>
      <c r="Q83" s="56">
        <v>8803</v>
      </c>
      <c r="R83" s="56">
        <v>7380</v>
      </c>
      <c r="S83" s="56" t="s">
        <v>52</v>
      </c>
      <c r="T83" s="56" t="str">
        <f>'[3]18'!I57</f>
        <v>  - </v>
      </c>
      <c r="U83" s="56" t="s">
        <v>52</v>
      </c>
      <c r="V83" s="56" t="s">
        <v>52</v>
      </c>
      <c r="W83" s="56" t="str">
        <f>'[3]21'!I57</f>
        <v> -</v>
      </c>
      <c r="X83" s="56" t="str">
        <f>'[3]22'!I57</f>
        <v>-</v>
      </c>
      <c r="Y83" s="56">
        <v>7900</v>
      </c>
      <c r="Z83" s="56" t="str">
        <f>'[3]24'!I57</f>
        <v>-</v>
      </c>
      <c r="AA83" s="56">
        <v>9000</v>
      </c>
      <c r="AB83" s="56" t="str">
        <f>'[3]26'!I54</f>
        <v>-</v>
      </c>
      <c r="AC83" s="56" t="str">
        <f>'[3]27'!I57</f>
        <v>-</v>
      </c>
      <c r="AD83" s="56">
        <v>6800</v>
      </c>
      <c r="AE83" s="56" t="str">
        <f>'[3]29'!I57</f>
        <v>-</v>
      </c>
      <c r="AF83" s="56" t="s">
        <v>52</v>
      </c>
      <c r="AG83" s="56"/>
      <c r="AH83" s="56" t="s">
        <v>52</v>
      </c>
      <c r="AI83" s="56" t="str">
        <f>'[3]33'!I57</f>
        <v>-</v>
      </c>
      <c r="AJ83" s="56">
        <v>7900</v>
      </c>
      <c r="AK83" s="56">
        <v>6358</v>
      </c>
      <c r="AL83" s="56" t="s">
        <v>52</v>
      </c>
      <c r="AM83" s="56" t="str">
        <f>'[3]37'!I57</f>
        <v>-</v>
      </c>
      <c r="AN83" s="56" t="s">
        <v>52</v>
      </c>
      <c r="AO83" s="56" t="str">
        <f>'[3]39'!I56</f>
        <v>-</v>
      </c>
      <c r="AP83" s="56" t="s">
        <v>52</v>
      </c>
      <c r="AQ83" s="56">
        <v>8400</v>
      </c>
      <c r="AR83" s="56" t="s">
        <v>52</v>
      </c>
      <c r="AS83" s="56" t="s">
        <v>52</v>
      </c>
      <c r="AT83" s="56">
        <v>7380</v>
      </c>
      <c r="AU83" s="115">
        <f t="shared" si="6"/>
        <v>8202.666923076922</v>
      </c>
    </row>
    <row r="84" spans="1:47" ht="14.25" customHeight="1">
      <c r="A84" s="8">
        <f>A83+1</f>
        <v>75</v>
      </c>
      <c r="B84" s="15" t="s">
        <v>191</v>
      </c>
      <c r="C84" s="145" t="s">
        <v>52</v>
      </c>
      <c r="D84" s="56" t="str">
        <f>'[3]2'!I58</f>
        <v>-</v>
      </c>
      <c r="E84" s="56" t="s">
        <v>52</v>
      </c>
      <c r="F84" s="56" t="str">
        <f>'[3]4'!I58</f>
        <v>-</v>
      </c>
      <c r="G84" s="56" t="s">
        <v>52</v>
      </c>
      <c r="H84" s="56" t="s">
        <v>52</v>
      </c>
      <c r="I84" s="56" t="s">
        <v>186</v>
      </c>
      <c r="J84" s="56" t="str">
        <f>'[3]8'!I55</f>
        <v>-</v>
      </c>
      <c r="K84" s="146" t="s">
        <v>52</v>
      </c>
      <c r="L84" s="56" t="str">
        <f>'[3]10'!I58</f>
        <v> -</v>
      </c>
      <c r="M84" s="146" t="s">
        <v>52</v>
      </c>
      <c r="N84" s="56" t="str">
        <f>'[3]12'!I58</f>
        <v>-</v>
      </c>
      <c r="O84" s="56" t="str">
        <f>'[3]13'!I58</f>
        <v>-</v>
      </c>
      <c r="P84" s="56" t="str">
        <f>'[3]14'!I58</f>
        <v>-</v>
      </c>
      <c r="Q84" s="56" t="s">
        <v>52</v>
      </c>
      <c r="R84" s="56" t="s">
        <v>52</v>
      </c>
      <c r="S84" s="56" t="s">
        <v>52</v>
      </c>
      <c r="T84" s="56" t="str">
        <f>'[3]18'!I58</f>
        <v>  - </v>
      </c>
      <c r="U84" s="56" t="s">
        <v>52</v>
      </c>
      <c r="V84" s="56" t="s">
        <v>52</v>
      </c>
      <c r="W84" s="56" t="str">
        <f>'[3]21'!I58</f>
        <v> -</v>
      </c>
      <c r="X84" s="56" t="str">
        <f>'[3]22'!I58</f>
        <v>-</v>
      </c>
      <c r="Y84" s="56" t="s">
        <v>52</v>
      </c>
      <c r="Z84" s="56" t="str">
        <f>'[3]24'!I58</f>
        <v>-</v>
      </c>
      <c r="AA84" s="56" t="str">
        <f>'[3]25'!I55</f>
        <v>-</v>
      </c>
      <c r="AB84" s="56" t="str">
        <f>'[3]26'!I55</f>
        <v>-</v>
      </c>
      <c r="AC84" s="56" t="str">
        <f>'[3]27'!I58</f>
        <v>-</v>
      </c>
      <c r="AD84" s="56"/>
      <c r="AE84" s="56" t="str">
        <f>'[3]29'!I58</f>
        <v>-</v>
      </c>
      <c r="AF84" s="56" t="s">
        <v>52</v>
      </c>
      <c r="AG84" s="56"/>
      <c r="AH84" s="56" t="s">
        <v>52</v>
      </c>
      <c r="AI84" s="56" t="str">
        <f>'[3]33'!I58</f>
        <v>-</v>
      </c>
      <c r="AJ84" s="56"/>
      <c r="AK84" s="56">
        <v>6358</v>
      </c>
      <c r="AL84" s="56" t="s">
        <v>52</v>
      </c>
      <c r="AM84" s="56" t="str">
        <f>'[3]37'!I58</f>
        <v>-</v>
      </c>
      <c r="AN84" s="56" t="s">
        <v>52</v>
      </c>
      <c r="AO84" s="56" t="str">
        <f>'[3]39'!I57</f>
        <v>-</v>
      </c>
      <c r="AP84" s="56" t="s">
        <v>52</v>
      </c>
      <c r="AQ84" s="56" t="s">
        <v>52</v>
      </c>
      <c r="AR84" s="56" t="s">
        <v>52</v>
      </c>
      <c r="AS84" s="56" t="s">
        <v>52</v>
      </c>
      <c r="AT84" s="56" t="s">
        <v>152</v>
      </c>
      <c r="AU84" s="115">
        <f t="shared" si="6"/>
        <v>6358</v>
      </c>
    </row>
    <row r="85" spans="1:47" ht="15.75" customHeight="1">
      <c r="A85" s="8">
        <f t="shared" si="7"/>
        <v>76</v>
      </c>
      <c r="B85" s="15" t="s">
        <v>192</v>
      </c>
      <c r="C85" s="145" t="s">
        <v>52</v>
      </c>
      <c r="D85" s="56" t="str">
        <f>'[3]2'!I59</f>
        <v>-</v>
      </c>
      <c r="E85" s="56" t="s">
        <v>52</v>
      </c>
      <c r="F85" s="56" t="str">
        <f>'[3]4'!I59</f>
        <v>-</v>
      </c>
      <c r="G85" s="56">
        <v>5345</v>
      </c>
      <c r="H85" s="56">
        <v>7180</v>
      </c>
      <c r="I85" s="56" t="s">
        <v>186</v>
      </c>
      <c r="J85" s="56" t="str">
        <f>'[3]8'!I56</f>
        <v>-</v>
      </c>
      <c r="K85" s="146" t="s">
        <v>52</v>
      </c>
      <c r="L85" s="56" t="str">
        <f>'[3]10'!I59</f>
        <v> -</v>
      </c>
      <c r="M85" s="146" t="s">
        <v>52</v>
      </c>
      <c r="N85" s="56" t="str">
        <f>'[3]12'!I59</f>
        <v>-</v>
      </c>
      <c r="O85" s="56" t="str">
        <f>'[3]13'!I59</f>
        <v>-</v>
      </c>
      <c r="P85" s="56" t="str">
        <f>'[3]14'!I59</f>
        <v>-</v>
      </c>
      <c r="Q85" s="56">
        <v>5345</v>
      </c>
      <c r="R85" s="56" t="s">
        <v>52</v>
      </c>
      <c r="S85" s="56" t="s">
        <v>52</v>
      </c>
      <c r="T85" s="56" t="str">
        <f>'[3]18'!I59</f>
        <v>  - </v>
      </c>
      <c r="U85" s="56" t="s">
        <v>52</v>
      </c>
      <c r="V85" s="56" t="s">
        <v>52</v>
      </c>
      <c r="W85" s="56" t="str">
        <f>'[3]21'!I59</f>
        <v> -</v>
      </c>
      <c r="X85" s="56" t="str">
        <f>'[3]22'!I59</f>
        <v>-</v>
      </c>
      <c r="Y85" s="56">
        <v>7180</v>
      </c>
      <c r="Z85" s="56" t="str">
        <f>'[3]24'!I59</f>
        <v>-</v>
      </c>
      <c r="AA85" s="56" t="str">
        <f>'[3]25'!I56</f>
        <v>-</v>
      </c>
      <c r="AB85" s="56" t="str">
        <f>'[3]26'!I56</f>
        <v>-</v>
      </c>
      <c r="AC85" s="56" t="str">
        <f>'[3]27'!I59</f>
        <v>-</v>
      </c>
      <c r="AD85" s="56"/>
      <c r="AE85" s="56" t="str">
        <f>'[3]29'!I59</f>
        <v>-</v>
      </c>
      <c r="AF85" s="56" t="s">
        <v>52</v>
      </c>
      <c r="AG85" s="56"/>
      <c r="AH85" s="56" t="s">
        <v>52</v>
      </c>
      <c r="AI85" s="56" t="str">
        <f>'[3]33'!I59</f>
        <v>-</v>
      </c>
      <c r="AJ85" s="56">
        <v>7180</v>
      </c>
      <c r="AK85" s="56">
        <v>6946</v>
      </c>
      <c r="AL85" s="56" t="s">
        <v>52</v>
      </c>
      <c r="AM85" s="56" t="str">
        <f>'[3]37'!I59</f>
        <v>-</v>
      </c>
      <c r="AN85" s="56">
        <v>7450</v>
      </c>
      <c r="AO85" s="56" t="str">
        <f>'[3]39'!I58</f>
        <v>-</v>
      </c>
      <c r="AP85" s="56" t="s">
        <v>52</v>
      </c>
      <c r="AQ85" s="56" t="s">
        <v>52</v>
      </c>
      <c r="AR85" s="56" t="s">
        <v>52</v>
      </c>
      <c r="AS85" s="56" t="s">
        <v>52</v>
      </c>
      <c r="AT85" s="56" t="s">
        <v>152</v>
      </c>
      <c r="AU85" s="115">
        <f t="shared" si="6"/>
        <v>6660.857142857143</v>
      </c>
    </row>
    <row r="86" spans="1:47" ht="13.5" customHeight="1">
      <c r="A86" s="8">
        <f t="shared" si="7"/>
        <v>77</v>
      </c>
      <c r="B86" s="117" t="s">
        <v>193</v>
      </c>
      <c r="C86" s="145" t="s">
        <v>52</v>
      </c>
      <c r="D86" s="56" t="str">
        <f>'[3]2'!I60</f>
        <v>-</v>
      </c>
      <c r="E86" s="56" t="s">
        <v>52</v>
      </c>
      <c r="F86" s="56" t="str">
        <f>'[3]4'!I60</f>
        <v>-</v>
      </c>
      <c r="G86" s="56" t="s">
        <v>52</v>
      </c>
      <c r="H86" s="56" t="s">
        <v>52</v>
      </c>
      <c r="I86" s="56" t="s">
        <v>186</v>
      </c>
      <c r="J86" s="56" t="str">
        <f>'[3]8'!I57</f>
        <v>-</v>
      </c>
      <c r="K86" s="146" t="s">
        <v>52</v>
      </c>
      <c r="L86" s="56" t="str">
        <f>'[3]10'!I60</f>
        <v> -</v>
      </c>
      <c r="M86" s="146" t="s">
        <v>52</v>
      </c>
      <c r="N86" s="56" t="str">
        <f>'[3]12'!I60</f>
        <v>-</v>
      </c>
      <c r="O86" s="56" t="str">
        <f>'[3]13'!I60</f>
        <v>-</v>
      </c>
      <c r="P86" s="56" t="str">
        <f>'[3]14'!I60</f>
        <v>-</v>
      </c>
      <c r="Q86" s="56" t="s">
        <v>52</v>
      </c>
      <c r="R86" s="56" t="s">
        <v>52</v>
      </c>
      <c r="S86" s="56" t="s">
        <v>52</v>
      </c>
      <c r="T86" s="56" t="str">
        <f>'[3]18'!I60</f>
        <v>  - </v>
      </c>
      <c r="U86" s="56" t="s">
        <v>52</v>
      </c>
      <c r="V86" s="56" t="s">
        <v>52</v>
      </c>
      <c r="W86" s="56" t="str">
        <f>'[3]21'!I60</f>
        <v> -</v>
      </c>
      <c r="X86" s="56" t="str">
        <f>'[3]22'!I60</f>
        <v>-</v>
      </c>
      <c r="Y86" s="56" t="s">
        <v>52</v>
      </c>
      <c r="Z86" s="56" t="str">
        <f>'[3]24'!I60</f>
        <v>-</v>
      </c>
      <c r="AA86" s="56" t="str">
        <f>'[3]25'!I57</f>
        <v>-</v>
      </c>
      <c r="AB86" s="56" t="str">
        <f>'[3]26'!I57</f>
        <v>-</v>
      </c>
      <c r="AC86" s="56" t="str">
        <f>'[3]27'!I60</f>
        <v>-</v>
      </c>
      <c r="AD86" s="56"/>
      <c r="AE86" s="56" t="str">
        <f>'[3]29'!I60</f>
        <v>-</v>
      </c>
      <c r="AF86" s="56" t="s">
        <v>52</v>
      </c>
      <c r="AG86" s="56"/>
      <c r="AH86" s="56" t="s">
        <v>52</v>
      </c>
      <c r="AI86" s="56" t="str">
        <f>'[3]33'!I60</f>
        <v>-</v>
      </c>
      <c r="AJ86" s="56"/>
      <c r="AK86" s="56" t="s">
        <v>52</v>
      </c>
      <c r="AL86" s="56" t="s">
        <v>52</v>
      </c>
      <c r="AM86" s="56" t="str">
        <f>'[3]37'!I60</f>
        <v>-</v>
      </c>
      <c r="AN86" s="56"/>
      <c r="AO86" s="56" t="str">
        <f>'[3]39'!I59</f>
        <v>-</v>
      </c>
      <c r="AP86" s="56" t="s">
        <v>52</v>
      </c>
      <c r="AQ86" s="56" t="s">
        <v>52</v>
      </c>
      <c r="AR86" s="56" t="s">
        <v>52</v>
      </c>
      <c r="AS86" s="56" t="s">
        <v>52</v>
      </c>
      <c r="AT86" s="56" t="s">
        <v>152</v>
      </c>
      <c r="AU86" s="115" t="s">
        <v>52</v>
      </c>
    </row>
    <row r="87" spans="1:47" ht="13.5" customHeight="1">
      <c r="A87" s="8">
        <f t="shared" si="7"/>
        <v>78</v>
      </c>
      <c r="B87" s="117" t="s">
        <v>194</v>
      </c>
      <c r="C87" s="145" t="s">
        <v>52</v>
      </c>
      <c r="D87" s="56" t="str">
        <f>'[3]2'!I61</f>
        <v>-</v>
      </c>
      <c r="E87" s="56" t="s">
        <v>52</v>
      </c>
      <c r="F87" s="56" t="str">
        <f>'[3]4'!I61</f>
        <v>-</v>
      </c>
      <c r="G87" s="56">
        <v>5347.5</v>
      </c>
      <c r="H87" s="56" t="s">
        <v>52</v>
      </c>
      <c r="I87" s="56" t="s">
        <v>186</v>
      </c>
      <c r="J87" s="56" t="str">
        <f>'[3]8'!I58</f>
        <v>-</v>
      </c>
      <c r="K87" s="146" t="s">
        <v>52</v>
      </c>
      <c r="L87" s="56" t="str">
        <f>'[3]10'!I61</f>
        <v> -</v>
      </c>
      <c r="M87" s="146" t="s">
        <v>52</v>
      </c>
      <c r="N87" s="56" t="str">
        <f>'[3]12'!I61</f>
        <v>-</v>
      </c>
      <c r="O87" s="56" t="str">
        <f>'[3]13'!I61</f>
        <v>-</v>
      </c>
      <c r="P87" s="56" t="str">
        <f>'[3]14'!I61</f>
        <v>-</v>
      </c>
      <c r="Q87" s="56" t="s">
        <v>52</v>
      </c>
      <c r="R87" s="56">
        <v>6330</v>
      </c>
      <c r="S87" s="56" t="s">
        <v>52</v>
      </c>
      <c r="T87" s="56" t="str">
        <f>'[3]18'!I61</f>
        <v>  - </v>
      </c>
      <c r="U87" s="56" t="s">
        <v>52</v>
      </c>
      <c r="V87" s="56" t="s">
        <v>52</v>
      </c>
      <c r="W87" s="56" t="str">
        <f>'[3]21'!I61</f>
        <v> -</v>
      </c>
      <c r="X87" s="56" t="str">
        <f>'[3]22'!I61</f>
        <v>-</v>
      </c>
      <c r="Y87" s="56" t="s">
        <v>52</v>
      </c>
      <c r="Z87" s="56" t="str">
        <f>'[3]24'!I61</f>
        <v>-</v>
      </c>
      <c r="AA87" s="56" t="str">
        <f>'[3]25'!I58</f>
        <v>-</v>
      </c>
      <c r="AB87" s="56" t="str">
        <f>'[3]26'!I58</f>
        <v>-</v>
      </c>
      <c r="AC87" s="56" t="str">
        <f>'[3]27'!I61</f>
        <v>-</v>
      </c>
      <c r="AD87" s="56"/>
      <c r="AE87" s="56" t="str">
        <f>'[3]29'!I61</f>
        <v>-</v>
      </c>
      <c r="AF87" s="56" t="s">
        <v>52</v>
      </c>
      <c r="AG87" s="56">
        <v>5046</v>
      </c>
      <c r="AH87" s="56" t="s">
        <v>52</v>
      </c>
      <c r="AI87" s="56" t="str">
        <f>'[3]33'!I61</f>
        <v>-</v>
      </c>
      <c r="AJ87" s="56"/>
      <c r="AK87" s="56" t="s">
        <v>52</v>
      </c>
      <c r="AL87" s="56" t="s">
        <v>52</v>
      </c>
      <c r="AM87" s="56" t="str">
        <f>'[3]37'!I61</f>
        <v>-</v>
      </c>
      <c r="AN87" s="56" t="str">
        <f>'[3]38'!I61</f>
        <v>-</v>
      </c>
      <c r="AO87" s="56" t="str">
        <f>'[3]39'!I60</f>
        <v>-</v>
      </c>
      <c r="AP87" s="56" t="s">
        <v>52</v>
      </c>
      <c r="AQ87" s="56" t="s">
        <v>52</v>
      </c>
      <c r="AR87" s="56" t="s">
        <v>52</v>
      </c>
      <c r="AS87" s="56" t="s">
        <v>52</v>
      </c>
      <c r="AT87" s="56">
        <v>6330</v>
      </c>
      <c r="AU87" s="115">
        <f>AVERAGE(C87:AT87)</f>
        <v>5763.375</v>
      </c>
    </row>
    <row r="88" spans="1:47" ht="13.5" customHeight="1">
      <c r="A88" s="8">
        <f t="shared" si="7"/>
        <v>79</v>
      </c>
      <c r="B88" s="118" t="s">
        <v>195</v>
      </c>
      <c r="C88" s="145" t="s">
        <v>52</v>
      </c>
      <c r="D88" s="56" t="str">
        <f>'[3]2'!I62</f>
        <v>-</v>
      </c>
      <c r="E88" s="56">
        <v>195</v>
      </c>
      <c r="F88" s="56" t="str">
        <f>'[3]4'!I62</f>
        <v>-</v>
      </c>
      <c r="G88" s="56" t="s">
        <v>52</v>
      </c>
      <c r="H88" s="56">
        <v>195</v>
      </c>
      <c r="I88" s="56">
        <v>542.8</v>
      </c>
      <c r="J88" s="56" t="str">
        <f>'[3]8'!I59</f>
        <v>-</v>
      </c>
      <c r="K88" s="146">
        <v>195</v>
      </c>
      <c r="L88" s="56" t="str">
        <f>'[3]10'!I62</f>
        <v> -</v>
      </c>
      <c r="M88" s="146" t="s">
        <v>52</v>
      </c>
      <c r="N88" s="56" t="str">
        <f>'[3]12'!I62</f>
        <v>-</v>
      </c>
      <c r="O88" s="56" t="str">
        <f>'[3]13'!I62</f>
        <v>-</v>
      </c>
      <c r="P88" s="56" t="str">
        <f>'[3]14'!I62</f>
        <v>-</v>
      </c>
      <c r="Q88" s="56" t="s">
        <v>52</v>
      </c>
      <c r="R88" s="56" t="s">
        <v>52</v>
      </c>
      <c r="S88" s="56" t="s">
        <v>52</v>
      </c>
      <c r="T88" s="56" t="str">
        <f>'[3]18'!I62</f>
        <v>  - </v>
      </c>
      <c r="U88" s="56" t="s">
        <v>52</v>
      </c>
      <c r="V88" s="56" t="s">
        <v>52</v>
      </c>
      <c r="W88" s="56" t="str">
        <f>'[3]21'!I62</f>
        <v> -</v>
      </c>
      <c r="X88" s="56" t="str">
        <f>'[3]22'!I62</f>
        <v>-</v>
      </c>
      <c r="Y88" s="56" t="s">
        <v>52</v>
      </c>
      <c r="Z88" s="56" t="str">
        <f>'[3]24'!I62</f>
        <v>-</v>
      </c>
      <c r="AA88" s="56" t="str">
        <f>'[3]25'!I59</f>
        <v>-</v>
      </c>
      <c r="AB88" s="56" t="str">
        <f>'[3]26'!I59</f>
        <v>-</v>
      </c>
      <c r="AC88" s="56" t="str">
        <f>'[3]27'!I62</f>
        <v>-</v>
      </c>
      <c r="AD88" s="56">
        <v>195</v>
      </c>
      <c r="AE88" s="56" t="str">
        <f>'[3]29'!I62</f>
        <v>-</v>
      </c>
      <c r="AF88" s="56" t="s">
        <v>52</v>
      </c>
      <c r="AG88" s="56">
        <v>195</v>
      </c>
      <c r="AH88" s="56" t="s">
        <v>52</v>
      </c>
      <c r="AI88" s="56" t="str">
        <f>'[3]33'!I62</f>
        <v>-</v>
      </c>
      <c r="AJ88" s="56"/>
      <c r="AK88" s="56" t="s">
        <v>52</v>
      </c>
      <c r="AL88" s="56" t="s">
        <v>52</v>
      </c>
      <c r="AM88" s="56" t="str">
        <f>'[3]37'!I62</f>
        <v>-</v>
      </c>
      <c r="AN88" s="56" t="str">
        <f>'[3]38'!I62</f>
        <v>-</v>
      </c>
      <c r="AO88" s="56" t="str">
        <f>'[3]39'!I61</f>
        <v>-</v>
      </c>
      <c r="AP88" s="56" t="s">
        <v>52</v>
      </c>
      <c r="AQ88" s="56">
        <v>195</v>
      </c>
      <c r="AR88" s="56" t="s">
        <v>52</v>
      </c>
      <c r="AS88" s="56" t="s">
        <v>52</v>
      </c>
      <c r="AT88" s="56" t="s">
        <v>152</v>
      </c>
      <c r="AU88" s="115">
        <f>AVERAGE(C88:AT88)</f>
        <v>244.68571428571428</v>
      </c>
    </row>
    <row r="89" spans="1:47" ht="13.5" customHeight="1">
      <c r="A89" s="8">
        <f>A88+1</f>
        <v>80</v>
      </c>
      <c r="B89" s="118" t="s">
        <v>196</v>
      </c>
      <c r="C89" s="145" t="s">
        <v>52</v>
      </c>
      <c r="D89" s="56" t="str">
        <f>'[3]2'!I63</f>
        <v>-</v>
      </c>
      <c r="E89" s="56">
        <v>322</v>
      </c>
      <c r="F89" s="56" t="str">
        <f>'[3]4'!I63</f>
        <v>-</v>
      </c>
      <c r="G89" s="56" t="s">
        <v>52</v>
      </c>
      <c r="H89" s="56">
        <v>322</v>
      </c>
      <c r="I89" s="56">
        <v>1581.2</v>
      </c>
      <c r="J89" s="56" t="str">
        <f>'[3]8'!I60</f>
        <v>-</v>
      </c>
      <c r="K89" s="146" t="s">
        <v>52</v>
      </c>
      <c r="L89" s="56" t="str">
        <f>'[3]10'!I63</f>
        <v> -</v>
      </c>
      <c r="M89" s="146" t="s">
        <v>52</v>
      </c>
      <c r="N89" s="56" t="str">
        <f>'[3]12'!I63</f>
        <v>-</v>
      </c>
      <c r="O89" s="56" t="str">
        <f>'[3]13'!I63</f>
        <v>-</v>
      </c>
      <c r="P89" s="56" t="str">
        <f>'[3]14'!I63</f>
        <v>-</v>
      </c>
      <c r="Q89" s="56" t="s">
        <v>52</v>
      </c>
      <c r="R89" s="56">
        <v>322</v>
      </c>
      <c r="S89" s="56" t="s">
        <v>52</v>
      </c>
      <c r="T89" s="56" t="str">
        <f>'[3]18'!I63</f>
        <v>  - </v>
      </c>
      <c r="U89" s="56" t="s">
        <v>52</v>
      </c>
      <c r="V89" s="56" t="s">
        <v>52</v>
      </c>
      <c r="W89" s="56" t="str">
        <f>'[3]21'!I63</f>
        <v> -</v>
      </c>
      <c r="X89" s="56" t="str">
        <f>'[3]22'!I63</f>
        <v>-</v>
      </c>
      <c r="Y89" s="56" t="s">
        <v>52</v>
      </c>
      <c r="Z89" s="56" t="str">
        <f>'[3]24'!I63</f>
        <v>-</v>
      </c>
      <c r="AA89" s="56" t="str">
        <f>'[3]25'!I60</f>
        <v>-</v>
      </c>
      <c r="AB89" s="56" t="str">
        <f>'[3]26'!I60</f>
        <v>-</v>
      </c>
      <c r="AC89" s="56" t="str">
        <f>'[3]27'!I63</f>
        <v>-</v>
      </c>
      <c r="AD89" s="56">
        <v>322</v>
      </c>
      <c r="AE89" s="56" t="str">
        <f>'[3]29'!I63</f>
        <v>-</v>
      </c>
      <c r="AF89" s="56" t="s">
        <v>52</v>
      </c>
      <c r="AG89" s="56">
        <v>322</v>
      </c>
      <c r="AH89" s="56" t="s">
        <v>52</v>
      </c>
      <c r="AI89" s="56" t="str">
        <f>'[3]33'!I63</f>
        <v>-</v>
      </c>
      <c r="AJ89" s="56"/>
      <c r="AK89" s="56" t="s">
        <v>52</v>
      </c>
      <c r="AL89" s="56" t="s">
        <v>52</v>
      </c>
      <c r="AM89" s="56" t="str">
        <f>'[3]37'!I63</f>
        <v>-</v>
      </c>
      <c r="AN89" s="56" t="str">
        <f>'[3]38'!I63</f>
        <v>-</v>
      </c>
      <c r="AO89" s="56" t="str">
        <f>'[3]39'!I62</f>
        <v>-</v>
      </c>
      <c r="AP89" s="56" t="s">
        <v>52</v>
      </c>
      <c r="AQ89" s="56">
        <v>322</v>
      </c>
      <c r="AR89" s="56" t="s">
        <v>52</v>
      </c>
      <c r="AS89" s="56" t="s">
        <v>52</v>
      </c>
      <c r="AT89" s="56">
        <v>322</v>
      </c>
      <c r="AU89" s="115">
        <f>AVERAGE(C89:AT89)</f>
        <v>479.4</v>
      </c>
    </row>
    <row r="90" spans="1:47" ht="15.75" customHeight="1">
      <c r="A90" s="8">
        <f>A89+1</f>
        <v>81</v>
      </c>
      <c r="B90" s="118" t="s">
        <v>197</v>
      </c>
      <c r="C90" s="145" t="s">
        <v>52</v>
      </c>
      <c r="D90" s="56" t="str">
        <f>'[3]2'!I64</f>
        <v>-</v>
      </c>
      <c r="E90" s="56">
        <v>274</v>
      </c>
      <c r="F90" s="56" t="str">
        <f>'[3]4'!I64</f>
        <v>-</v>
      </c>
      <c r="G90" s="56" t="s">
        <v>52</v>
      </c>
      <c r="H90" s="56">
        <v>274</v>
      </c>
      <c r="I90" s="56">
        <v>684.4</v>
      </c>
      <c r="J90" s="56" t="str">
        <f>'[3]8'!I61</f>
        <v>-</v>
      </c>
      <c r="K90" s="146">
        <v>274</v>
      </c>
      <c r="L90" s="56" t="str">
        <f>'[3]10'!I64</f>
        <v> -</v>
      </c>
      <c r="M90" s="146" t="s">
        <v>52</v>
      </c>
      <c r="N90" s="56" t="str">
        <f>'[3]12'!I64</f>
        <v>-</v>
      </c>
      <c r="O90" s="56" t="str">
        <f>'[3]13'!I64</f>
        <v>-</v>
      </c>
      <c r="P90" s="56" t="str">
        <f>'[3]14'!I64</f>
        <v>-</v>
      </c>
      <c r="Q90" s="56" t="s">
        <v>52</v>
      </c>
      <c r="R90" s="56" t="s">
        <v>52</v>
      </c>
      <c r="S90" s="56" t="s">
        <v>52</v>
      </c>
      <c r="T90" s="56" t="str">
        <f>'[3]18'!I64</f>
        <v>  - </v>
      </c>
      <c r="U90" s="56" t="s">
        <v>52</v>
      </c>
      <c r="V90" s="56"/>
      <c r="W90" s="56" t="str">
        <f>'[3]21'!I64</f>
        <v> -</v>
      </c>
      <c r="X90" s="56" t="str">
        <f>'[3]22'!I64</f>
        <v>-</v>
      </c>
      <c r="Y90" s="56">
        <v>405</v>
      </c>
      <c r="Z90" s="56" t="str">
        <f>'[3]24'!I64</f>
        <v>-</v>
      </c>
      <c r="AA90" s="56" t="str">
        <f>'[3]25'!I61</f>
        <v>-</v>
      </c>
      <c r="AB90" s="56" t="str">
        <f>'[3]26'!I61</f>
        <v>-</v>
      </c>
      <c r="AC90" s="56" t="str">
        <f>'[3]27'!I64</f>
        <v>-</v>
      </c>
      <c r="AD90" s="56">
        <v>274</v>
      </c>
      <c r="AE90" s="56" t="str">
        <f>'[3]29'!I64</f>
        <v>-</v>
      </c>
      <c r="AF90" s="56" t="s">
        <v>52</v>
      </c>
      <c r="AG90" s="56">
        <v>274</v>
      </c>
      <c r="AH90" s="56" t="s">
        <v>52</v>
      </c>
      <c r="AI90" s="56" t="str">
        <f>'[3]33'!I64</f>
        <v>-</v>
      </c>
      <c r="AJ90" s="56"/>
      <c r="AK90" s="56" t="s">
        <v>52</v>
      </c>
      <c r="AL90" s="56">
        <v>900</v>
      </c>
      <c r="AM90" s="56" t="str">
        <f>'[3]37'!I64</f>
        <v>-</v>
      </c>
      <c r="AN90" s="56" t="str">
        <f>'[3]38'!I64</f>
        <v>-</v>
      </c>
      <c r="AO90" s="56" t="str">
        <f>'[3]39'!I63</f>
        <v>-</v>
      </c>
      <c r="AP90" s="56" t="s">
        <v>52</v>
      </c>
      <c r="AQ90" s="56">
        <v>274</v>
      </c>
      <c r="AR90" s="56" t="s">
        <v>52</v>
      </c>
      <c r="AS90" s="56">
        <v>405</v>
      </c>
      <c r="AT90" s="56" t="s">
        <v>152</v>
      </c>
      <c r="AU90" s="115">
        <f>AVERAGE(C90:AT90)</f>
        <v>403.84000000000003</v>
      </c>
    </row>
    <row r="91" spans="1:47" ht="14.25" customHeight="1">
      <c r="A91" s="8">
        <f>A90+1</f>
        <v>82</v>
      </c>
      <c r="B91" s="118" t="s">
        <v>198</v>
      </c>
      <c r="C91" s="145">
        <v>1400</v>
      </c>
      <c r="D91" s="56" t="str">
        <f>'[3]2'!I65</f>
        <v>-</v>
      </c>
      <c r="E91" s="56">
        <v>405</v>
      </c>
      <c r="F91" s="56">
        <f>'[3]4'!I65</f>
        <v>405</v>
      </c>
      <c r="G91" s="56" t="s">
        <v>52</v>
      </c>
      <c r="H91" s="56">
        <v>405</v>
      </c>
      <c r="I91" s="56">
        <v>1722.8</v>
      </c>
      <c r="J91" s="56" t="str">
        <f>'[3]8'!I62</f>
        <v>-</v>
      </c>
      <c r="K91" s="146" t="s">
        <v>52</v>
      </c>
      <c r="L91" s="56" t="str">
        <f>'[3]10'!I65</f>
        <v> -</v>
      </c>
      <c r="M91" s="146" t="s">
        <v>52</v>
      </c>
      <c r="N91" s="56" t="str">
        <f>'[3]12'!I65</f>
        <v>-</v>
      </c>
      <c r="O91" s="56" t="str">
        <f>'[3]13'!I65</f>
        <v>-</v>
      </c>
      <c r="P91" s="56" t="str">
        <f>'[3]14'!I65</f>
        <v>-</v>
      </c>
      <c r="Q91" s="56" t="s">
        <v>52</v>
      </c>
      <c r="R91" s="56" t="s">
        <v>52</v>
      </c>
      <c r="S91" s="56" t="s">
        <v>52</v>
      </c>
      <c r="T91" s="56" t="str">
        <f>'[3]18'!I65</f>
        <v>  - </v>
      </c>
      <c r="U91" s="56">
        <v>1000</v>
      </c>
      <c r="V91" s="56">
        <v>1100</v>
      </c>
      <c r="W91" s="56" t="str">
        <f>'[3]21'!I65</f>
        <v> -</v>
      </c>
      <c r="X91" s="56" t="str">
        <f>'[3]22'!I65</f>
        <v>-</v>
      </c>
      <c r="Y91" s="56" t="s">
        <v>52</v>
      </c>
      <c r="Z91" s="56" t="str">
        <f>'[3]24'!I65</f>
        <v>-</v>
      </c>
      <c r="AA91" s="56" t="str">
        <f>'[3]25'!I62</f>
        <v>-</v>
      </c>
      <c r="AB91" s="56">
        <f>'[3]26'!I62</f>
        <v>405</v>
      </c>
      <c r="AC91" s="56" t="str">
        <f>'[3]27'!I65</f>
        <v>-</v>
      </c>
      <c r="AD91" s="56">
        <v>405</v>
      </c>
      <c r="AE91" s="56" t="str">
        <f>'[3]29'!I65</f>
        <v>-</v>
      </c>
      <c r="AF91" s="56" t="s">
        <v>52</v>
      </c>
      <c r="AG91" s="56">
        <v>405</v>
      </c>
      <c r="AH91" s="56">
        <v>610</v>
      </c>
      <c r="AI91" s="56" t="str">
        <f>'[3]33'!I65</f>
        <v>-</v>
      </c>
      <c r="AJ91" s="56"/>
      <c r="AK91" s="56" t="s">
        <v>52</v>
      </c>
      <c r="AL91" s="56" t="s">
        <v>52</v>
      </c>
      <c r="AM91" s="56" t="str">
        <f>'[3]37'!I65</f>
        <v>-</v>
      </c>
      <c r="AN91" s="56" t="str">
        <f>'[3]38'!I65</f>
        <v>-</v>
      </c>
      <c r="AO91" s="56">
        <f>'[3]39'!I64</f>
        <v>1300</v>
      </c>
      <c r="AP91" s="56" t="s">
        <v>52</v>
      </c>
      <c r="AQ91" s="56">
        <v>405</v>
      </c>
      <c r="AR91" s="56" t="s">
        <v>52</v>
      </c>
      <c r="AS91" s="56" t="s">
        <v>52</v>
      </c>
      <c r="AT91" s="56">
        <v>405</v>
      </c>
      <c r="AU91" s="115">
        <f>AVERAGE(C91:AT91)</f>
        <v>740.9142857142857</v>
      </c>
    </row>
    <row r="92" spans="3:46" ht="18" customHeight="1">
      <c r="C92" s="147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147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</row>
    <row r="93" spans="3:47" ht="29.25" customHeight="1">
      <c r="C93" s="82"/>
      <c r="K93" s="89"/>
      <c r="L93" s="89"/>
      <c r="M93" s="89"/>
      <c r="N93" s="89"/>
      <c r="O93" s="89"/>
      <c r="P93" s="89"/>
      <c r="V93" s="99"/>
      <c r="AG93" s="148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9"/>
      <c r="AS93" s="149"/>
      <c r="AT93" s="85"/>
      <c r="AU93" s="85"/>
    </row>
    <row r="94" spans="1:47" ht="5.25" customHeight="1">
      <c r="A94" s="83"/>
      <c r="E94" s="119"/>
      <c r="F94" s="119"/>
      <c r="I94" s="83"/>
      <c r="AE94" s="83"/>
      <c r="AS94" s="53"/>
      <c r="AU94" s="83"/>
    </row>
    <row r="95" spans="31:47" ht="12.75">
      <c r="AE95" s="83"/>
      <c r="AU95" s="83"/>
    </row>
    <row r="96" spans="31:47" ht="12.75">
      <c r="AE96" s="83"/>
      <c r="AF96" s="119"/>
      <c r="AU96" s="83"/>
    </row>
    <row r="107" spans="33:38" ht="12.75">
      <c r="AG107" s="113" t="s">
        <v>199</v>
      </c>
      <c r="AH107" s="114"/>
      <c r="AI107" s="86"/>
      <c r="AJ107" s="86"/>
      <c r="AK107" s="86"/>
      <c r="AL107" s="86"/>
    </row>
  </sheetData>
  <sheetProtection/>
  <mergeCells count="6">
    <mergeCell ref="C2:X2"/>
    <mergeCell ref="AP4:AU4"/>
    <mergeCell ref="A78:B78"/>
    <mergeCell ref="AG93:AQ93"/>
    <mergeCell ref="AS93:AU93"/>
    <mergeCell ref="AG107:AL107"/>
  </mergeCells>
  <printOptions/>
  <pageMargins left="0.5905511811023623" right="0" top="0.1968503937007874" bottom="0.1968503937007874" header="0" footer="0.1968503937007874"/>
  <pageSetup horizontalDpi="600" verticalDpi="600" orientation="landscape" paperSize="9" scale="58" r:id="rId1"/>
  <headerFooter alignWithMargins="0">
    <oddFooter>&amp;R&amp;8&amp;P из &amp;N</oddFooter>
  </headerFooter>
  <rowBreaks count="1" manualBreakCount="1">
    <brk id="45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Gatiatulina</dc:creator>
  <cp:keywords/>
  <dc:description/>
  <cp:lastModifiedBy>Колесникова Алла Викторовна</cp:lastModifiedBy>
  <cp:lastPrinted>2015-07-24T13:41:07Z</cp:lastPrinted>
  <dcterms:created xsi:type="dcterms:W3CDTF">2015-07-23T09:24:20Z</dcterms:created>
  <dcterms:modified xsi:type="dcterms:W3CDTF">2015-07-24T13:45:47Z</dcterms:modified>
  <cp:category/>
  <cp:version/>
  <cp:contentType/>
  <cp:contentStatus/>
</cp:coreProperties>
</file>